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10"/>
  </bookViews>
  <sheets>
    <sheet name="Capacidad Económica" sheetId="1" r:id="rId1"/>
    <sheet name="PERSONA NATURAL" sheetId="2" r:id="rId2"/>
    <sheet name="PERSONA JURIDICA SIMPLE" sheetId="7" r:id="rId3"/>
    <sheet name="AVALES" sheetId="3" r:id="rId4"/>
    <sheet name="RES.N° 2469" sheetId="4" r:id="rId5"/>
    <sheet name="RES.N° 2469 Y AVALES" sheetId="5" r:id="rId6"/>
    <sheet name="RES.N° 5825" sheetId="6" r:id="rId7"/>
    <sheet name="RES. N° 5825 Y AVALES" sheetId="8" r:id="rId8"/>
  </sheets>
  <definedNames>
    <definedName name="factor">'Capacidad Económica'!$G$5</definedName>
  </definedNames>
  <calcPr calcId="145621"/>
</workbook>
</file>

<file path=xl/calcChain.xml><?xml version="1.0" encoding="utf-8"?>
<calcChain xmlns="http://schemas.openxmlformats.org/spreadsheetml/2006/main">
  <c r="C8" i="2" l="1"/>
  <c r="C6" i="1"/>
  <c r="G39" i="8" l="1"/>
  <c r="G8" i="8" s="1"/>
  <c r="C39" i="8"/>
  <c r="C7" i="8"/>
  <c r="C25" i="8" s="1"/>
  <c r="C40" i="7"/>
  <c r="C9" i="7" s="1"/>
  <c r="C8" i="7"/>
  <c r="G39" i="6"/>
  <c r="G8" i="6" s="1"/>
  <c r="C7" i="6"/>
  <c r="G6" i="6" s="1"/>
  <c r="G7" i="6" s="1"/>
  <c r="G9" i="6" s="1"/>
  <c r="C39" i="5"/>
  <c r="G39" i="5"/>
  <c r="G8" i="5" s="1"/>
  <c r="C16" i="5"/>
  <c r="C6" i="5" s="1"/>
  <c r="C7" i="5" s="1"/>
  <c r="C25" i="5" s="1"/>
  <c r="C16" i="4"/>
  <c r="C6" i="4" s="1"/>
  <c r="C7" i="4" s="1"/>
  <c r="G6" i="4" s="1"/>
  <c r="G7" i="4" s="1"/>
  <c r="G39" i="4"/>
  <c r="G8" i="4"/>
  <c r="C19" i="3"/>
  <c r="C6" i="3" s="1"/>
  <c r="C7" i="3" s="1"/>
  <c r="G6" i="3" s="1"/>
  <c r="G7" i="3" s="1"/>
  <c r="G39" i="3"/>
  <c r="G8" i="3" s="1"/>
  <c r="C40" i="2"/>
  <c r="C9" i="2" s="1"/>
  <c r="C38" i="1"/>
  <c r="C7" i="1" s="1"/>
  <c r="G9" i="3" l="1"/>
  <c r="C10" i="7"/>
  <c r="C26" i="8"/>
  <c r="C27" i="8" s="1"/>
  <c r="G6" i="8" s="1"/>
  <c r="G7" i="8" s="1"/>
  <c r="G9" i="8" s="1"/>
  <c r="C26" i="5"/>
  <c r="C27" i="5" s="1"/>
  <c r="G6" i="5" s="1"/>
  <c r="G7" i="5" s="1"/>
  <c r="G9" i="5" s="1"/>
  <c r="G9" i="4"/>
  <c r="C10" i="2"/>
  <c r="C8" i="1"/>
</calcChain>
</file>

<file path=xl/sharedStrings.xml><?xml version="1.0" encoding="utf-8"?>
<sst xmlns="http://schemas.openxmlformats.org/spreadsheetml/2006/main" count="397" uniqueCount="78">
  <si>
    <t>Saldo Obra  N° 11</t>
  </si>
  <si>
    <t>Saldo Obra  N° 12</t>
  </si>
  <si>
    <t>Saldo Obra  N° 13</t>
  </si>
  <si>
    <t>Saldo Obra  N° 14</t>
  </si>
  <si>
    <t>Saldo Obra  N° 15</t>
  </si>
  <si>
    <t>Saldo Obra  N° 16</t>
  </si>
  <si>
    <t>Saldo Obra  N° 17</t>
  </si>
  <si>
    <t>Saldo Obra  N° 18</t>
  </si>
  <si>
    <t>Saldo Obra  N° 19</t>
  </si>
  <si>
    <t>Saldo Obra  N° 20</t>
  </si>
  <si>
    <t>Saldo Obra  N° 21</t>
  </si>
  <si>
    <t>Saldo Obra  N° 22</t>
  </si>
  <si>
    <t>Saldo Obra  N° 23</t>
  </si>
  <si>
    <t>Saldo Obra  N° 24</t>
  </si>
  <si>
    <t>Saldo Obra  N° 25</t>
  </si>
  <si>
    <t>Casa Particular Juan Perez</t>
  </si>
  <si>
    <t>Resolucion n° 2356 Serviu Region de Coquimbo</t>
  </si>
  <si>
    <t>CALCULO DE CAPACIDAD ECONOMICA DISPONIBLE(C.D.E.)</t>
  </si>
  <si>
    <t>Capital de Contratación</t>
  </si>
  <si>
    <t>(Digite valor informado en Certficado de Inscripción Vigente)</t>
  </si>
  <si>
    <t>Máxima Capacidad Económica Disponible</t>
  </si>
  <si>
    <t>(Igual al capital de contratacion mutiplicado por factor 6,67)</t>
  </si>
  <si>
    <t>100 %  Saldos de Obras(Públicas y Privadas)</t>
  </si>
  <si>
    <t>(Suma de sus saldos de obras)</t>
  </si>
  <si>
    <t>(Si sus obras pendientes son más de 25, ingrese aquí la suma de los saldos de obras faltantes)</t>
  </si>
  <si>
    <t>pav. Estacionamiento Sup. Lider E.Central</t>
  </si>
  <si>
    <t>pav. Estacionamiento Sup. Lider La Florida</t>
  </si>
  <si>
    <t>pav. Estacionamiento Sup. Lider Maipú</t>
  </si>
  <si>
    <t>pav. Estacionamiento Sup. Lider  Pudahuel</t>
  </si>
  <si>
    <t>pav. Estacionamiento Sup. Lider P. Alto</t>
  </si>
  <si>
    <t>pav. Estacionamiento Sup. Lider Ñuñoa</t>
  </si>
  <si>
    <t>pav. Estacionamiento Sup. Lider Macul</t>
  </si>
  <si>
    <t>pav. Estacionamiento Sup. Lider La Reina</t>
  </si>
  <si>
    <t>(Igual a la máxima capacidad económica disponible menos 100% de sus saldos de obras)</t>
  </si>
  <si>
    <t>SALDOS DE OBRAS</t>
  </si>
  <si>
    <t>NOMBRE OBRA</t>
  </si>
  <si>
    <t>MONTO SALDO EN PESOS</t>
  </si>
  <si>
    <t>TOTAL</t>
  </si>
  <si>
    <t>(Digite valor informado en Certficado de Inscripción Vigente)ver nota al final</t>
  </si>
  <si>
    <t>NOTA: El capital de contratación es igual al monto informado en el Certificado de Capital comprobado otorgado por el Banco.</t>
  </si>
  <si>
    <t>Monto Máximo de Contrato</t>
  </si>
  <si>
    <t>PERSONA NATURAL</t>
  </si>
  <si>
    <t>GENERAL</t>
  </si>
  <si>
    <t xml:space="preserve">OBTENCION CAPITAL DE CONTRATACION </t>
  </si>
  <si>
    <t>Capital Social</t>
  </si>
  <si>
    <t>Monto Fianza</t>
  </si>
  <si>
    <t>Capital de  Contratación</t>
  </si>
  <si>
    <t>Socio 1</t>
  </si>
  <si>
    <t>Socio 2</t>
  </si>
  <si>
    <t>Socio 3</t>
  </si>
  <si>
    <t>Socio 4</t>
  </si>
  <si>
    <t>Socio 5</t>
  </si>
  <si>
    <t>Socio 6</t>
  </si>
  <si>
    <t>FIANZAS</t>
  </si>
  <si>
    <t>MONTO</t>
  </si>
  <si>
    <t>Monto Máximo Contrato</t>
  </si>
  <si>
    <t>Balance Auditado</t>
  </si>
  <si>
    <t>PARTIDAS</t>
  </si>
  <si>
    <t>Capital</t>
  </si>
  <si>
    <t>Revalorización del Capital Propio</t>
  </si>
  <si>
    <t>Retasación Técnica del activo fijo</t>
  </si>
  <si>
    <t>Capital a considerar</t>
  </si>
  <si>
    <t>Monto máximo capital</t>
  </si>
  <si>
    <t xml:space="preserve">OBTENCION CAPITAL BALANCE AUDITADO </t>
  </si>
  <si>
    <t>PARTIDAS BALANCE</t>
  </si>
  <si>
    <t>Certificado Capacidad Económica Auditor</t>
  </si>
  <si>
    <t>OBTENCION CAPITAL BALANCE AUDITADO RES.N° 5825/2010</t>
  </si>
  <si>
    <t>BALANCE AUDITADO - RES.E.N° 5825/2010</t>
  </si>
  <si>
    <t>BALANCE AUDITADO RES.E.N° 2469/1988 Y AVALES</t>
  </si>
  <si>
    <t>BALANCE AUDITADO - RES.E.N° 2469/1988</t>
  </si>
  <si>
    <t>CON AVALES</t>
  </si>
  <si>
    <t>PERSONA JURIDICA</t>
  </si>
  <si>
    <t>NOTA: El capital de contratación es igual al monto informado en el Certificado de Inscripción Vigente</t>
  </si>
  <si>
    <t>BALANCE AUDITADO RES.E.N° 5825/2010 Y AVALES</t>
  </si>
  <si>
    <t>(Digite valor informado en Certificado de Inscripción Vigente)</t>
  </si>
  <si>
    <t>CALCULO DE CAPACIDAD ECONOMICA DISPONIBLE (C.E.D.)</t>
  </si>
  <si>
    <t>Si color celda G9 es de Color Rojo el saldo es NEGATIVO</t>
  </si>
  <si>
    <t>Si color celda C9 es de Color Rojo el saldo es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</si>
</sst>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3" borderId="7" xfId="0" applyFill="1" applyBorder="1"/>
    <xf numFmtId="0" fontId="0" fillId="3" borderId="1" xfId="0" applyFill="1" applyBorder="1"/>
    <xf numFmtId="0" fontId="0" fillId="3" borderId="5" xfId="0" applyFill="1" applyBorder="1" applyAlignment="1">
      <alignment horizontal="center"/>
    </xf>
    <xf numFmtId="164" fontId="0" fillId="0" borderId="0" xfId="1" applyNumberFormat="1" applyFont="1" applyFill="1" applyBorder="1"/>
    <xf numFmtId="0" fontId="2" fillId="3" borderId="14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1" applyNumberFormat="1" applyFont="1" applyBorder="1" applyProtection="1">
      <protection locked="0"/>
    </xf>
    <xf numFmtId="164" fontId="0" fillId="0" borderId="0" xfId="1" applyNumberFormat="1" applyFont="1" applyBorder="1" applyProtection="1"/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0" fillId="2" borderId="0" xfId="1" applyNumberFormat="1" applyFon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0" xfId="1" applyNumberFormat="1" applyFont="1" applyBorder="1" applyProtection="1">
      <protection hidden="1"/>
    </xf>
    <xf numFmtId="164" fontId="0" fillId="2" borderId="0" xfId="1" applyNumberFormat="1" applyFont="1" applyFill="1" applyBorder="1" applyProtection="1">
      <protection hidden="1"/>
    </xf>
    <xf numFmtId="164" fontId="0" fillId="2" borderId="1" xfId="1" applyNumberFormat="1" applyFont="1" applyFill="1" applyBorder="1" applyProtection="1">
      <protection hidden="1"/>
    </xf>
    <xf numFmtId="0" fontId="2" fillId="3" borderId="7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tabSelected="1" topLeftCell="A4" zoomScale="85" zoomScaleNormal="85" workbookViewId="0">
      <selection activeCell="C24" sqref="C24"/>
    </sheetView>
  </sheetViews>
  <sheetFormatPr baseColWidth="10" defaultRowHeight="15" x14ac:dyDescent="0.25"/>
  <cols>
    <col min="2" max="2" width="43.140625" bestFit="1" customWidth="1"/>
    <col min="3" max="3" width="23.42578125" bestFit="1" customWidth="1"/>
    <col min="4" max="4" width="84.7109375" bestFit="1" customWidth="1"/>
  </cols>
  <sheetData>
    <row r="1" spans="2:4" ht="15.75" thickBot="1" x14ac:dyDescent="0.3"/>
    <row r="2" spans="2:4" x14ac:dyDescent="0.25">
      <c r="B2" s="1"/>
      <c r="C2" s="2"/>
      <c r="D2" s="3"/>
    </row>
    <row r="3" spans="2:4" x14ac:dyDescent="0.25">
      <c r="B3" s="44" t="s">
        <v>75</v>
      </c>
      <c r="C3" s="45"/>
      <c r="D3" s="46"/>
    </row>
    <row r="4" spans="2:4" x14ac:dyDescent="0.25">
      <c r="B4" s="47" t="s">
        <v>42</v>
      </c>
      <c r="C4" s="48"/>
      <c r="D4" s="49"/>
    </row>
    <row r="5" spans="2:4" x14ac:dyDescent="0.25">
      <c r="B5" s="27" t="s">
        <v>18</v>
      </c>
      <c r="C5" s="25">
        <v>150000000</v>
      </c>
      <c r="D5" s="6" t="s">
        <v>74</v>
      </c>
    </row>
    <row r="6" spans="2:4" x14ac:dyDescent="0.25">
      <c r="B6" s="27" t="s">
        <v>20</v>
      </c>
      <c r="C6" s="26">
        <f>C5*6.67</f>
        <v>1000500000</v>
      </c>
      <c r="D6" s="6" t="s">
        <v>21</v>
      </c>
    </row>
    <row r="7" spans="2:4" x14ac:dyDescent="0.25">
      <c r="B7" s="27" t="s">
        <v>22</v>
      </c>
      <c r="C7" s="26">
        <f>C38</f>
        <v>343990005</v>
      </c>
      <c r="D7" s="6" t="s">
        <v>23</v>
      </c>
    </row>
    <row r="8" spans="2:4" x14ac:dyDescent="0.25">
      <c r="B8" s="27" t="s">
        <v>40</v>
      </c>
      <c r="C8" s="26">
        <f>C6-C7</f>
        <v>656509995</v>
      </c>
      <c r="D8" s="6" t="s">
        <v>33</v>
      </c>
    </row>
    <row r="9" spans="2:4" x14ac:dyDescent="0.25">
      <c r="B9" s="27"/>
      <c r="C9" s="28"/>
      <c r="D9" s="6" t="s">
        <v>77</v>
      </c>
    </row>
    <row r="10" spans="2:4" x14ac:dyDescent="0.25">
      <c r="B10" s="27"/>
      <c r="C10" s="28"/>
      <c r="D10" s="6"/>
    </row>
    <row r="11" spans="2:4" x14ac:dyDescent="0.25">
      <c r="B11" s="42" t="s">
        <v>34</v>
      </c>
      <c r="C11" s="43"/>
      <c r="D11" s="6"/>
    </row>
    <row r="12" spans="2:4" x14ac:dyDescent="0.25">
      <c r="B12" s="29" t="s">
        <v>35</v>
      </c>
      <c r="C12" s="30" t="s">
        <v>36</v>
      </c>
      <c r="D12" s="6"/>
    </row>
    <row r="13" spans="2:4" x14ac:dyDescent="0.25">
      <c r="B13" s="27" t="s">
        <v>15</v>
      </c>
      <c r="C13" s="25">
        <v>2000000</v>
      </c>
      <c r="D13" s="6"/>
    </row>
    <row r="14" spans="2:4" x14ac:dyDescent="0.25">
      <c r="B14" s="27" t="s">
        <v>25</v>
      </c>
      <c r="C14" s="25">
        <v>5</v>
      </c>
      <c r="D14" s="6"/>
    </row>
    <row r="15" spans="2:4" x14ac:dyDescent="0.25">
      <c r="B15" s="27" t="s">
        <v>26</v>
      </c>
      <c r="C15" s="25">
        <v>1200000</v>
      </c>
      <c r="D15" s="6"/>
    </row>
    <row r="16" spans="2:4" x14ac:dyDescent="0.25">
      <c r="B16" s="27" t="s">
        <v>27</v>
      </c>
      <c r="C16" s="25">
        <v>27000000</v>
      </c>
      <c r="D16" s="6"/>
    </row>
    <row r="17" spans="2:4" x14ac:dyDescent="0.25">
      <c r="B17" s="27" t="s">
        <v>28</v>
      </c>
      <c r="C17" s="25">
        <v>35000000</v>
      </c>
      <c r="D17" s="6"/>
    </row>
    <row r="18" spans="2:4" x14ac:dyDescent="0.25">
      <c r="B18" s="27" t="s">
        <v>29</v>
      </c>
      <c r="C18" s="25">
        <v>450000</v>
      </c>
      <c r="D18" s="6"/>
    </row>
    <row r="19" spans="2:4" x14ac:dyDescent="0.25">
      <c r="B19" s="27" t="s">
        <v>30</v>
      </c>
      <c r="C19" s="25">
        <v>2650000</v>
      </c>
      <c r="D19" s="6"/>
    </row>
    <row r="20" spans="2:4" x14ac:dyDescent="0.25">
      <c r="B20" s="27" t="s">
        <v>31</v>
      </c>
      <c r="C20" s="25">
        <v>30690000</v>
      </c>
      <c r="D20" s="6"/>
    </row>
    <row r="21" spans="2:4" x14ac:dyDescent="0.25">
      <c r="B21" s="27" t="s">
        <v>32</v>
      </c>
      <c r="C21" s="25">
        <v>15000000</v>
      </c>
      <c r="D21" s="6"/>
    </row>
    <row r="22" spans="2:4" x14ac:dyDescent="0.25">
      <c r="B22" s="27" t="s">
        <v>16</v>
      </c>
      <c r="C22" s="25">
        <v>135000000</v>
      </c>
      <c r="D22" s="6"/>
    </row>
    <row r="23" spans="2:4" x14ac:dyDescent="0.25">
      <c r="B23" s="27" t="s">
        <v>0</v>
      </c>
      <c r="C23" s="25">
        <v>25000000</v>
      </c>
      <c r="D23" s="6"/>
    </row>
    <row r="24" spans="2:4" x14ac:dyDescent="0.25">
      <c r="B24" s="27" t="s">
        <v>1</v>
      </c>
      <c r="C24" s="25">
        <v>45000000</v>
      </c>
      <c r="D24" s="6"/>
    </row>
    <row r="25" spans="2:4" x14ac:dyDescent="0.25">
      <c r="B25" s="27" t="s">
        <v>2</v>
      </c>
      <c r="C25" s="25">
        <v>25000000</v>
      </c>
      <c r="D25" s="6"/>
    </row>
    <row r="26" spans="2:4" x14ac:dyDescent="0.25">
      <c r="B26" s="27" t="s">
        <v>3</v>
      </c>
      <c r="C26" s="25">
        <v>0</v>
      </c>
      <c r="D26" s="6"/>
    </row>
    <row r="27" spans="2:4" x14ac:dyDescent="0.25">
      <c r="B27" s="27" t="s">
        <v>4</v>
      </c>
      <c r="C27" s="25">
        <v>0</v>
      </c>
      <c r="D27" s="6"/>
    </row>
    <row r="28" spans="2:4" x14ac:dyDescent="0.25">
      <c r="B28" s="27" t="s">
        <v>5</v>
      </c>
      <c r="C28" s="25">
        <v>0</v>
      </c>
      <c r="D28" s="6"/>
    </row>
    <row r="29" spans="2:4" x14ac:dyDescent="0.25">
      <c r="B29" s="27" t="s">
        <v>6</v>
      </c>
      <c r="C29" s="25">
        <v>0</v>
      </c>
      <c r="D29" s="6"/>
    </row>
    <row r="30" spans="2:4" x14ac:dyDescent="0.25">
      <c r="B30" s="27" t="s">
        <v>7</v>
      </c>
      <c r="C30" s="25">
        <v>0</v>
      </c>
      <c r="D30" s="6"/>
    </row>
    <row r="31" spans="2:4" x14ac:dyDescent="0.25">
      <c r="B31" s="27" t="s">
        <v>8</v>
      </c>
      <c r="C31" s="25">
        <v>0</v>
      </c>
      <c r="D31" s="6"/>
    </row>
    <row r="32" spans="2:4" x14ac:dyDescent="0.25">
      <c r="B32" s="27" t="s">
        <v>9</v>
      </c>
      <c r="C32" s="25">
        <v>0</v>
      </c>
      <c r="D32" s="6"/>
    </row>
    <row r="33" spans="2:4" x14ac:dyDescent="0.25">
      <c r="B33" s="27" t="s">
        <v>10</v>
      </c>
      <c r="C33" s="25">
        <v>0</v>
      </c>
      <c r="D33" s="6"/>
    </row>
    <row r="34" spans="2:4" x14ac:dyDescent="0.25">
      <c r="B34" s="27" t="s">
        <v>11</v>
      </c>
      <c r="C34" s="25">
        <v>0</v>
      </c>
      <c r="D34" s="6"/>
    </row>
    <row r="35" spans="2:4" x14ac:dyDescent="0.25">
      <c r="B35" s="27" t="s">
        <v>12</v>
      </c>
      <c r="C35" s="25">
        <v>0</v>
      </c>
      <c r="D35" s="6"/>
    </row>
    <row r="36" spans="2:4" x14ac:dyDescent="0.25">
      <c r="B36" s="27" t="s">
        <v>13</v>
      </c>
      <c r="C36" s="25">
        <v>0</v>
      </c>
      <c r="D36" s="6"/>
    </row>
    <row r="37" spans="2:4" x14ac:dyDescent="0.25">
      <c r="B37" s="27" t="s">
        <v>14</v>
      </c>
      <c r="C37" s="25">
        <v>0</v>
      </c>
      <c r="D37" s="6" t="s">
        <v>24</v>
      </c>
    </row>
    <row r="38" spans="2:4" x14ac:dyDescent="0.25">
      <c r="B38" s="31" t="s">
        <v>37</v>
      </c>
      <c r="C38" s="32">
        <f>SUM(C13:C37)</f>
        <v>343990005</v>
      </c>
      <c r="D38" s="6"/>
    </row>
    <row r="39" spans="2:4" ht="15.75" thickBot="1" x14ac:dyDescent="0.3">
      <c r="B39" s="8"/>
      <c r="C39" s="9"/>
      <c r="D39" s="10"/>
    </row>
  </sheetData>
  <sheetProtection password="853E" sheet="1" objects="1" scenarios="1" selectLockedCells="1"/>
  <mergeCells count="3">
    <mergeCell ref="B11:C11"/>
    <mergeCell ref="B3:D3"/>
    <mergeCell ref="B4:D4"/>
  </mergeCells>
  <conditionalFormatting sqref="C8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3"/>
  <sheetViews>
    <sheetView topLeftCell="A6" zoomScale="85" zoomScaleNormal="85" workbookViewId="0">
      <selection activeCell="C40" sqref="C40"/>
    </sheetView>
  </sheetViews>
  <sheetFormatPr baseColWidth="10" defaultRowHeight="15" x14ac:dyDescent="0.25"/>
  <cols>
    <col min="2" max="2" width="43.140625" bestFit="1" customWidth="1"/>
    <col min="3" max="3" width="23.42578125" bestFit="1" customWidth="1"/>
    <col min="4" max="4" width="84.7109375" bestFit="1" customWidth="1"/>
  </cols>
  <sheetData>
    <row r="2" spans="2:4" ht="15.75" thickBot="1" x14ac:dyDescent="0.3"/>
    <row r="3" spans="2:4" x14ac:dyDescent="0.25">
      <c r="B3" s="33"/>
      <c r="C3" s="34"/>
      <c r="D3" s="35"/>
    </row>
    <row r="4" spans="2:4" x14ac:dyDescent="0.25">
      <c r="B4" s="27"/>
      <c r="C4" s="28"/>
      <c r="D4" s="36"/>
    </row>
    <row r="5" spans="2:4" x14ac:dyDescent="0.25">
      <c r="B5" s="50" t="s">
        <v>17</v>
      </c>
      <c r="C5" s="51"/>
      <c r="D5" s="52"/>
    </row>
    <row r="6" spans="2:4" ht="15.75" thickBot="1" x14ac:dyDescent="0.3">
      <c r="B6" s="53" t="s">
        <v>41</v>
      </c>
      <c r="C6" s="54"/>
      <c r="D6" s="55"/>
    </row>
    <row r="7" spans="2:4" x14ac:dyDescent="0.25">
      <c r="B7" s="27" t="s">
        <v>18</v>
      </c>
      <c r="C7" s="25">
        <v>200000000</v>
      </c>
      <c r="D7" s="36" t="s">
        <v>38</v>
      </c>
    </row>
    <row r="8" spans="2:4" x14ac:dyDescent="0.25">
      <c r="B8" s="27" t="s">
        <v>20</v>
      </c>
      <c r="C8" s="39">
        <f>C7*6.67</f>
        <v>1334000000</v>
      </c>
      <c r="D8" s="36" t="s">
        <v>21</v>
      </c>
    </row>
    <row r="9" spans="2:4" x14ac:dyDescent="0.25">
      <c r="B9" s="27" t="s">
        <v>22</v>
      </c>
      <c r="C9" s="39">
        <f>C40</f>
        <v>170000000</v>
      </c>
      <c r="D9" s="36" t="s">
        <v>23</v>
      </c>
    </row>
    <row r="10" spans="2:4" x14ac:dyDescent="0.25">
      <c r="B10" s="27" t="s">
        <v>55</v>
      </c>
      <c r="C10" s="39">
        <f>C8-C9</f>
        <v>1164000000</v>
      </c>
      <c r="D10" s="36" t="s">
        <v>33</v>
      </c>
    </row>
    <row r="11" spans="2:4" x14ac:dyDescent="0.25">
      <c r="B11" s="27"/>
      <c r="C11" s="28"/>
      <c r="D11" s="36" t="s">
        <v>77</v>
      </c>
    </row>
    <row r="12" spans="2:4" x14ac:dyDescent="0.25">
      <c r="B12" s="27"/>
      <c r="C12" s="28"/>
      <c r="D12" s="36"/>
    </row>
    <row r="13" spans="2:4" x14ac:dyDescent="0.25">
      <c r="B13" s="42" t="s">
        <v>34</v>
      </c>
      <c r="C13" s="43"/>
      <c r="D13" s="36"/>
    </row>
    <row r="14" spans="2:4" x14ac:dyDescent="0.25">
      <c r="B14" s="29" t="s">
        <v>35</v>
      </c>
      <c r="C14" s="30" t="s">
        <v>36</v>
      </c>
      <c r="D14" s="36"/>
    </row>
    <row r="15" spans="2:4" x14ac:dyDescent="0.25">
      <c r="B15" s="27" t="s">
        <v>15</v>
      </c>
      <c r="C15" s="25">
        <v>45000000</v>
      </c>
      <c r="D15" s="36"/>
    </row>
    <row r="16" spans="2:4" x14ac:dyDescent="0.25">
      <c r="B16" s="27" t="s">
        <v>25</v>
      </c>
      <c r="C16" s="25">
        <v>25000000</v>
      </c>
      <c r="D16" s="36"/>
    </row>
    <row r="17" spans="2:4" x14ac:dyDescent="0.25">
      <c r="B17" s="27" t="s">
        <v>26</v>
      </c>
      <c r="C17" s="25">
        <v>100000000</v>
      </c>
      <c r="D17" s="36"/>
    </row>
    <row r="18" spans="2:4" x14ac:dyDescent="0.25">
      <c r="B18" s="27" t="s">
        <v>27</v>
      </c>
      <c r="C18" s="25">
        <v>0</v>
      </c>
      <c r="D18" s="36"/>
    </row>
    <row r="19" spans="2:4" x14ac:dyDescent="0.25">
      <c r="B19" s="27" t="s">
        <v>28</v>
      </c>
      <c r="C19" s="25">
        <v>0</v>
      </c>
      <c r="D19" s="36"/>
    </row>
    <row r="20" spans="2:4" x14ac:dyDescent="0.25">
      <c r="B20" s="27" t="s">
        <v>29</v>
      </c>
      <c r="C20" s="25">
        <v>0</v>
      </c>
      <c r="D20" s="36"/>
    </row>
    <row r="21" spans="2:4" x14ac:dyDescent="0.25">
      <c r="B21" s="27" t="s">
        <v>30</v>
      </c>
      <c r="C21" s="25">
        <v>0</v>
      </c>
      <c r="D21" s="36"/>
    </row>
    <row r="22" spans="2:4" x14ac:dyDescent="0.25">
      <c r="B22" s="27" t="s">
        <v>31</v>
      </c>
      <c r="C22" s="25">
        <v>0</v>
      </c>
      <c r="D22" s="36"/>
    </row>
    <row r="23" spans="2:4" x14ac:dyDescent="0.25">
      <c r="B23" s="27" t="s">
        <v>32</v>
      </c>
      <c r="C23" s="25">
        <v>0</v>
      </c>
      <c r="D23" s="36"/>
    </row>
    <row r="24" spans="2:4" x14ac:dyDescent="0.25">
      <c r="B24" s="27" t="s">
        <v>16</v>
      </c>
      <c r="C24" s="25">
        <v>0</v>
      </c>
      <c r="D24" s="36"/>
    </row>
    <row r="25" spans="2:4" x14ac:dyDescent="0.25">
      <c r="B25" s="27" t="s">
        <v>0</v>
      </c>
      <c r="C25" s="25">
        <v>0</v>
      </c>
      <c r="D25" s="36"/>
    </row>
    <row r="26" spans="2:4" x14ac:dyDescent="0.25">
      <c r="B26" s="27" t="s">
        <v>1</v>
      </c>
      <c r="C26" s="25">
        <v>0</v>
      </c>
      <c r="D26" s="36"/>
    </row>
    <row r="27" spans="2:4" x14ac:dyDescent="0.25">
      <c r="B27" s="27" t="s">
        <v>2</v>
      </c>
      <c r="C27" s="25">
        <v>0</v>
      </c>
      <c r="D27" s="36"/>
    </row>
    <row r="28" spans="2:4" x14ac:dyDescent="0.25">
      <c r="B28" s="27" t="s">
        <v>3</v>
      </c>
      <c r="C28" s="25">
        <v>0</v>
      </c>
      <c r="D28" s="36"/>
    </row>
    <row r="29" spans="2:4" x14ac:dyDescent="0.25">
      <c r="B29" s="27" t="s">
        <v>4</v>
      </c>
      <c r="C29" s="25">
        <v>0</v>
      </c>
      <c r="D29" s="36"/>
    </row>
    <row r="30" spans="2:4" x14ac:dyDescent="0.25">
      <c r="B30" s="27" t="s">
        <v>5</v>
      </c>
      <c r="C30" s="25">
        <v>0</v>
      </c>
      <c r="D30" s="36"/>
    </row>
    <row r="31" spans="2:4" x14ac:dyDescent="0.25">
      <c r="B31" s="27" t="s">
        <v>6</v>
      </c>
      <c r="C31" s="25">
        <v>0</v>
      </c>
      <c r="D31" s="36"/>
    </row>
    <row r="32" spans="2:4" x14ac:dyDescent="0.25">
      <c r="B32" s="27" t="s">
        <v>7</v>
      </c>
      <c r="C32" s="25">
        <v>0</v>
      </c>
      <c r="D32" s="36"/>
    </row>
    <row r="33" spans="2:4" x14ac:dyDescent="0.25">
      <c r="B33" s="27" t="s">
        <v>8</v>
      </c>
      <c r="C33" s="25">
        <v>0</v>
      </c>
      <c r="D33" s="36"/>
    </row>
    <row r="34" spans="2:4" x14ac:dyDescent="0.25">
      <c r="B34" s="27" t="s">
        <v>9</v>
      </c>
      <c r="C34" s="25">
        <v>0</v>
      </c>
      <c r="D34" s="36"/>
    </row>
    <row r="35" spans="2:4" x14ac:dyDescent="0.25">
      <c r="B35" s="27" t="s">
        <v>10</v>
      </c>
      <c r="C35" s="25">
        <v>0</v>
      </c>
      <c r="D35" s="36"/>
    </row>
    <row r="36" spans="2:4" x14ac:dyDescent="0.25">
      <c r="B36" s="27" t="s">
        <v>11</v>
      </c>
      <c r="C36" s="25">
        <v>0</v>
      </c>
      <c r="D36" s="36"/>
    </row>
    <row r="37" spans="2:4" x14ac:dyDescent="0.25">
      <c r="B37" s="27" t="s">
        <v>12</v>
      </c>
      <c r="C37" s="25">
        <v>0</v>
      </c>
      <c r="D37" s="36"/>
    </row>
    <row r="38" spans="2:4" x14ac:dyDescent="0.25">
      <c r="B38" s="27" t="s">
        <v>13</v>
      </c>
      <c r="C38" s="25">
        <v>0</v>
      </c>
      <c r="D38" s="36"/>
    </row>
    <row r="39" spans="2:4" x14ac:dyDescent="0.25">
      <c r="B39" s="27" t="s">
        <v>14</v>
      </c>
      <c r="C39" s="25">
        <v>0</v>
      </c>
      <c r="D39" s="36" t="s">
        <v>24</v>
      </c>
    </row>
    <row r="40" spans="2:4" x14ac:dyDescent="0.25">
      <c r="B40" s="31" t="s">
        <v>37</v>
      </c>
      <c r="C40" s="40">
        <f>SUM(C15:C39)</f>
        <v>170000000</v>
      </c>
      <c r="D40" s="36"/>
    </row>
    <row r="41" spans="2:4" ht="15.75" thickBot="1" x14ac:dyDescent="0.3">
      <c r="B41" s="37"/>
      <c r="C41" s="38"/>
      <c r="D41" s="10"/>
    </row>
    <row r="43" spans="2:4" x14ac:dyDescent="0.25">
      <c r="B43" s="11" t="s">
        <v>39</v>
      </c>
    </row>
  </sheetData>
  <sheetProtection password="853E" sheet="1" objects="1" scenarios="1"/>
  <mergeCells count="3">
    <mergeCell ref="B5:D5"/>
    <mergeCell ref="B13:C13"/>
    <mergeCell ref="B6:D6"/>
  </mergeCells>
  <conditionalFormatting sqref="C10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3"/>
  <sheetViews>
    <sheetView topLeftCell="A10" zoomScale="85" zoomScaleNormal="85" workbookViewId="0">
      <selection activeCell="C23" sqref="C23"/>
    </sheetView>
  </sheetViews>
  <sheetFormatPr baseColWidth="10" defaultRowHeight="15" x14ac:dyDescent="0.25"/>
  <cols>
    <col min="2" max="2" width="43.140625" bestFit="1" customWidth="1"/>
    <col min="3" max="3" width="23.42578125" bestFit="1" customWidth="1"/>
    <col min="4" max="4" width="84.7109375" bestFit="1" customWidth="1"/>
  </cols>
  <sheetData>
    <row r="2" spans="2:4" ht="15.75" thickBot="1" x14ac:dyDescent="0.3"/>
    <row r="3" spans="2:4" x14ac:dyDescent="0.25">
      <c r="B3" s="1"/>
      <c r="C3" s="2"/>
      <c r="D3" s="3"/>
    </row>
    <row r="4" spans="2:4" x14ac:dyDescent="0.25">
      <c r="B4" s="4"/>
      <c r="C4" s="5"/>
      <c r="D4" s="6"/>
    </row>
    <row r="5" spans="2:4" x14ac:dyDescent="0.25">
      <c r="B5" s="44" t="s">
        <v>17</v>
      </c>
      <c r="C5" s="45"/>
      <c r="D5" s="46"/>
    </row>
    <row r="6" spans="2:4" ht="15.75" thickBot="1" x14ac:dyDescent="0.3">
      <c r="B6" s="56" t="s">
        <v>71</v>
      </c>
      <c r="C6" s="57"/>
      <c r="D6" s="58"/>
    </row>
    <row r="7" spans="2:4" x14ac:dyDescent="0.25">
      <c r="B7" s="27" t="s">
        <v>18</v>
      </c>
      <c r="C7" s="25">
        <v>15000000</v>
      </c>
      <c r="D7" s="6" t="s">
        <v>38</v>
      </c>
    </row>
    <row r="8" spans="2:4" x14ac:dyDescent="0.25">
      <c r="B8" s="27" t="s">
        <v>20</v>
      </c>
      <c r="C8" s="39">
        <f>C7*6.67</f>
        <v>100050000</v>
      </c>
      <c r="D8" s="6" t="s">
        <v>21</v>
      </c>
    </row>
    <row r="9" spans="2:4" x14ac:dyDescent="0.25">
      <c r="B9" s="27" t="s">
        <v>22</v>
      </c>
      <c r="C9" s="39">
        <f>C40</f>
        <v>125025000</v>
      </c>
      <c r="D9" s="6" t="s">
        <v>23</v>
      </c>
    </row>
    <row r="10" spans="2:4" x14ac:dyDescent="0.25">
      <c r="B10" s="27" t="s">
        <v>55</v>
      </c>
      <c r="C10" s="39">
        <f>C8-C9</f>
        <v>-24975000</v>
      </c>
      <c r="D10" s="6" t="s">
        <v>33</v>
      </c>
    </row>
    <row r="11" spans="2:4" x14ac:dyDescent="0.25">
      <c r="B11" s="27"/>
      <c r="C11" s="28"/>
      <c r="D11" s="6" t="s">
        <v>77</v>
      </c>
    </row>
    <row r="12" spans="2:4" x14ac:dyDescent="0.25">
      <c r="B12" s="27"/>
      <c r="C12" s="28"/>
      <c r="D12" s="6"/>
    </row>
    <row r="13" spans="2:4" x14ac:dyDescent="0.25">
      <c r="B13" s="42" t="s">
        <v>34</v>
      </c>
      <c r="C13" s="43"/>
      <c r="D13" s="6"/>
    </row>
    <row r="14" spans="2:4" x14ac:dyDescent="0.25">
      <c r="B14" s="29" t="s">
        <v>35</v>
      </c>
      <c r="C14" s="30" t="s">
        <v>36</v>
      </c>
      <c r="D14" s="6"/>
    </row>
    <row r="15" spans="2:4" x14ac:dyDescent="0.25">
      <c r="B15" s="27" t="s">
        <v>15</v>
      </c>
      <c r="C15" s="25">
        <v>100000000</v>
      </c>
      <c r="D15" s="6"/>
    </row>
    <row r="16" spans="2:4" x14ac:dyDescent="0.25">
      <c r="B16" s="27" t="s">
        <v>25</v>
      </c>
      <c r="C16" s="25">
        <v>0</v>
      </c>
      <c r="D16" s="6"/>
    </row>
    <row r="17" spans="2:4" x14ac:dyDescent="0.25">
      <c r="B17" s="27" t="s">
        <v>26</v>
      </c>
      <c r="C17" s="25">
        <v>0</v>
      </c>
      <c r="D17" s="6"/>
    </row>
    <row r="18" spans="2:4" x14ac:dyDescent="0.25">
      <c r="B18" s="27" t="s">
        <v>27</v>
      </c>
      <c r="C18" s="25">
        <v>25000</v>
      </c>
      <c r="D18" s="6"/>
    </row>
    <row r="19" spans="2:4" x14ac:dyDescent="0.25">
      <c r="B19" s="27" t="s">
        <v>28</v>
      </c>
      <c r="C19" s="25">
        <v>0</v>
      </c>
      <c r="D19" s="6"/>
    </row>
    <row r="20" spans="2:4" x14ac:dyDescent="0.25">
      <c r="B20" s="27" t="s">
        <v>29</v>
      </c>
      <c r="C20" s="25">
        <v>0</v>
      </c>
      <c r="D20" s="6"/>
    </row>
    <row r="21" spans="2:4" x14ac:dyDescent="0.25">
      <c r="B21" s="27" t="s">
        <v>30</v>
      </c>
      <c r="C21" s="25">
        <v>0</v>
      </c>
      <c r="D21" s="6"/>
    </row>
    <row r="22" spans="2:4" x14ac:dyDescent="0.25">
      <c r="B22" s="27" t="s">
        <v>31</v>
      </c>
      <c r="C22" s="25">
        <v>25000000</v>
      </c>
      <c r="D22" s="6"/>
    </row>
    <row r="23" spans="2:4" x14ac:dyDescent="0.25">
      <c r="B23" s="27" t="s">
        <v>32</v>
      </c>
      <c r="C23" s="25">
        <v>0</v>
      </c>
      <c r="D23" s="6"/>
    </row>
    <row r="24" spans="2:4" x14ac:dyDescent="0.25">
      <c r="B24" s="27" t="s">
        <v>16</v>
      </c>
      <c r="C24" s="25">
        <v>0</v>
      </c>
      <c r="D24" s="6"/>
    </row>
    <row r="25" spans="2:4" x14ac:dyDescent="0.25">
      <c r="B25" s="27" t="s">
        <v>0</v>
      </c>
      <c r="C25" s="25">
        <v>0</v>
      </c>
      <c r="D25" s="6"/>
    </row>
    <row r="26" spans="2:4" x14ac:dyDescent="0.25">
      <c r="B26" s="27" t="s">
        <v>1</v>
      </c>
      <c r="C26" s="25">
        <v>0</v>
      </c>
      <c r="D26" s="6"/>
    </row>
    <row r="27" spans="2:4" x14ac:dyDescent="0.25">
      <c r="B27" s="27" t="s">
        <v>2</v>
      </c>
      <c r="C27" s="25">
        <v>0</v>
      </c>
      <c r="D27" s="6"/>
    </row>
    <row r="28" spans="2:4" x14ac:dyDescent="0.25">
      <c r="B28" s="27" t="s">
        <v>3</v>
      </c>
      <c r="C28" s="25">
        <v>0</v>
      </c>
      <c r="D28" s="6"/>
    </row>
    <row r="29" spans="2:4" x14ac:dyDescent="0.25">
      <c r="B29" s="27" t="s">
        <v>4</v>
      </c>
      <c r="C29" s="25">
        <v>0</v>
      </c>
      <c r="D29" s="6"/>
    </row>
    <row r="30" spans="2:4" x14ac:dyDescent="0.25">
      <c r="B30" s="27" t="s">
        <v>5</v>
      </c>
      <c r="C30" s="25">
        <v>0</v>
      </c>
      <c r="D30" s="6"/>
    </row>
    <row r="31" spans="2:4" x14ac:dyDescent="0.25">
      <c r="B31" s="27" t="s">
        <v>6</v>
      </c>
      <c r="C31" s="25">
        <v>0</v>
      </c>
      <c r="D31" s="6"/>
    </row>
    <row r="32" spans="2:4" x14ac:dyDescent="0.25">
      <c r="B32" s="27" t="s">
        <v>7</v>
      </c>
      <c r="C32" s="25">
        <v>0</v>
      </c>
      <c r="D32" s="6"/>
    </row>
    <row r="33" spans="2:4" x14ac:dyDescent="0.25">
      <c r="B33" s="27" t="s">
        <v>8</v>
      </c>
      <c r="C33" s="25">
        <v>0</v>
      </c>
      <c r="D33" s="6"/>
    </row>
    <row r="34" spans="2:4" x14ac:dyDescent="0.25">
      <c r="B34" s="27" t="s">
        <v>9</v>
      </c>
      <c r="C34" s="25">
        <v>0</v>
      </c>
      <c r="D34" s="6"/>
    </row>
    <row r="35" spans="2:4" x14ac:dyDescent="0.25">
      <c r="B35" s="27" t="s">
        <v>10</v>
      </c>
      <c r="C35" s="25">
        <v>0</v>
      </c>
      <c r="D35" s="6"/>
    </row>
    <row r="36" spans="2:4" x14ac:dyDescent="0.25">
      <c r="B36" s="27" t="s">
        <v>11</v>
      </c>
      <c r="C36" s="25">
        <v>0</v>
      </c>
      <c r="D36" s="6"/>
    </row>
    <row r="37" spans="2:4" x14ac:dyDescent="0.25">
      <c r="B37" s="27" t="s">
        <v>12</v>
      </c>
      <c r="C37" s="25">
        <v>0</v>
      </c>
      <c r="D37" s="6"/>
    </row>
    <row r="38" spans="2:4" x14ac:dyDescent="0.25">
      <c r="B38" s="27" t="s">
        <v>13</v>
      </c>
      <c r="C38" s="25">
        <v>0</v>
      </c>
      <c r="D38" s="6"/>
    </row>
    <row r="39" spans="2:4" x14ac:dyDescent="0.25">
      <c r="B39" s="27" t="s">
        <v>14</v>
      </c>
      <c r="C39" s="25">
        <v>0</v>
      </c>
      <c r="D39" s="6" t="s">
        <v>24</v>
      </c>
    </row>
    <row r="40" spans="2:4" x14ac:dyDescent="0.25">
      <c r="B40" s="31" t="s">
        <v>37</v>
      </c>
      <c r="C40" s="40">
        <f>SUM(C15:C39)</f>
        <v>125025000</v>
      </c>
      <c r="D40" s="6"/>
    </row>
    <row r="41" spans="2:4" ht="15.75" thickBot="1" x14ac:dyDescent="0.3">
      <c r="B41" s="8"/>
      <c r="C41" s="9"/>
      <c r="D41" s="10"/>
    </row>
    <row r="42" spans="2:4" x14ac:dyDescent="0.25">
      <c r="B42" s="5"/>
      <c r="C42" s="5"/>
      <c r="D42" s="5"/>
    </row>
    <row r="43" spans="2:4" x14ac:dyDescent="0.25">
      <c r="B43" s="11" t="s">
        <v>72</v>
      </c>
    </row>
  </sheetData>
  <sheetProtection password="82FE" sheet="1" objects="1" scenarios="1"/>
  <mergeCells count="3">
    <mergeCell ref="B5:D5"/>
    <mergeCell ref="B6:D6"/>
    <mergeCell ref="B13:C13"/>
  </mergeCells>
  <conditionalFormatting sqref="C10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zoomScale="70" zoomScaleNormal="70" workbookViewId="0">
      <selection activeCell="C16" sqref="C16"/>
    </sheetView>
  </sheetViews>
  <sheetFormatPr baseColWidth="10" defaultRowHeight="15" x14ac:dyDescent="0.25"/>
  <cols>
    <col min="2" max="2" width="22.28515625" bestFit="1" customWidth="1"/>
    <col min="3" max="3" width="14.140625" bestFit="1" customWidth="1"/>
    <col min="4" max="4" width="19.85546875" customWidth="1"/>
    <col min="5" max="5" width="8" customWidth="1"/>
    <col min="6" max="6" width="43.140625" bestFit="1" customWidth="1"/>
    <col min="7" max="7" width="23.42578125" bestFit="1" customWidth="1"/>
    <col min="8" max="8" width="84.7109375" bestFit="1" customWidth="1"/>
  </cols>
  <sheetData>
    <row r="2" spans="2:8" ht="15.75" thickBot="1" x14ac:dyDescent="0.3"/>
    <row r="3" spans="2:8" ht="15.75" thickBot="1" x14ac:dyDescent="0.3">
      <c r="B3" s="61" t="s">
        <v>43</v>
      </c>
      <c r="C3" s="62"/>
      <c r="D3" s="63"/>
      <c r="F3" s="19"/>
      <c r="G3" s="20"/>
      <c r="H3" s="21"/>
    </row>
    <row r="4" spans="2:8" x14ac:dyDescent="0.25">
      <c r="B4" s="4"/>
      <c r="C4" s="5"/>
      <c r="D4" s="6"/>
      <c r="F4" s="44" t="s">
        <v>17</v>
      </c>
      <c r="G4" s="45"/>
      <c r="H4" s="46"/>
    </row>
    <row r="5" spans="2:8" x14ac:dyDescent="0.25">
      <c r="B5" s="4" t="s">
        <v>44</v>
      </c>
      <c r="C5" s="25">
        <v>15000000</v>
      </c>
      <c r="D5" s="6"/>
      <c r="F5" s="47" t="s">
        <v>70</v>
      </c>
      <c r="G5" s="48"/>
      <c r="H5" s="49"/>
    </row>
    <row r="6" spans="2:8" x14ac:dyDescent="0.25">
      <c r="B6" s="4" t="s">
        <v>45</v>
      </c>
      <c r="C6" s="39">
        <f>IF(C19&gt;C5*3,C5*"3",C19)</f>
        <v>20000000</v>
      </c>
      <c r="D6" s="6"/>
      <c r="F6" s="4" t="s">
        <v>18</v>
      </c>
      <c r="G6" s="39">
        <f>C7</f>
        <v>35000000</v>
      </c>
      <c r="H6" s="6" t="s">
        <v>19</v>
      </c>
    </row>
    <row r="7" spans="2:8" x14ac:dyDescent="0.25">
      <c r="B7" s="4" t="s">
        <v>46</v>
      </c>
      <c r="C7" s="39">
        <f>C5+C6</f>
        <v>35000000</v>
      </c>
      <c r="D7" s="6"/>
      <c r="F7" s="4" t="s">
        <v>20</v>
      </c>
      <c r="G7" s="39">
        <f>G6*6.67</f>
        <v>233450000</v>
      </c>
      <c r="H7" s="6" t="s">
        <v>21</v>
      </c>
    </row>
    <row r="8" spans="2:8" x14ac:dyDescent="0.25">
      <c r="B8" s="4"/>
      <c r="C8" s="5"/>
      <c r="D8" s="6"/>
      <c r="F8" s="4" t="s">
        <v>22</v>
      </c>
      <c r="G8" s="39">
        <f>G39</f>
        <v>250000000</v>
      </c>
      <c r="H8" s="6" t="s">
        <v>23</v>
      </c>
    </row>
    <row r="9" spans="2:8" x14ac:dyDescent="0.25">
      <c r="B9" s="4"/>
      <c r="C9" s="5"/>
      <c r="D9" s="6"/>
      <c r="F9" s="4" t="s">
        <v>40</v>
      </c>
      <c r="G9" s="39">
        <f>G7-G8</f>
        <v>-16550000</v>
      </c>
      <c r="H9" s="6" t="s">
        <v>33</v>
      </c>
    </row>
    <row r="10" spans="2:8" x14ac:dyDescent="0.25">
      <c r="B10" s="4"/>
      <c r="C10" s="5"/>
      <c r="D10" s="6"/>
      <c r="F10" s="4"/>
      <c r="G10" s="5"/>
      <c r="H10" s="6" t="s">
        <v>76</v>
      </c>
    </row>
    <row r="11" spans="2:8" ht="15.75" thickBot="1" x14ac:dyDescent="0.3">
      <c r="B11" s="4"/>
      <c r="C11" s="5"/>
      <c r="D11" s="6"/>
      <c r="F11" s="4"/>
      <c r="G11" s="5"/>
      <c r="H11" s="6"/>
    </row>
    <row r="12" spans="2:8" ht="15.75" thickBot="1" x14ac:dyDescent="0.3">
      <c r="B12" s="16" t="s">
        <v>53</v>
      </c>
      <c r="C12" s="17" t="s">
        <v>54</v>
      </c>
      <c r="D12" s="6"/>
      <c r="F12" s="59" t="s">
        <v>34</v>
      </c>
      <c r="G12" s="60"/>
      <c r="H12" s="6"/>
    </row>
    <row r="13" spans="2:8" x14ac:dyDescent="0.25">
      <c r="B13" s="4" t="s">
        <v>47</v>
      </c>
      <c r="C13" s="25">
        <v>5000000</v>
      </c>
      <c r="D13" s="6"/>
      <c r="F13" s="12" t="s">
        <v>35</v>
      </c>
      <c r="G13" s="13" t="s">
        <v>36</v>
      </c>
      <c r="H13" s="6"/>
    </row>
    <row r="14" spans="2:8" x14ac:dyDescent="0.25">
      <c r="B14" s="4" t="s">
        <v>48</v>
      </c>
      <c r="C14" s="25">
        <v>5000000</v>
      </c>
      <c r="D14" s="6"/>
      <c r="F14" s="4" t="s">
        <v>15</v>
      </c>
      <c r="G14" s="25">
        <v>150000</v>
      </c>
      <c r="H14" s="6"/>
    </row>
    <row r="15" spans="2:8" x14ac:dyDescent="0.25">
      <c r="B15" s="4" t="s">
        <v>49</v>
      </c>
      <c r="C15" s="25">
        <v>10000000</v>
      </c>
      <c r="D15" s="6"/>
      <c r="F15" s="4" t="s">
        <v>25</v>
      </c>
      <c r="G15" s="25">
        <v>2540000</v>
      </c>
      <c r="H15" s="6"/>
    </row>
    <row r="16" spans="2:8" x14ac:dyDescent="0.25">
      <c r="B16" s="4" t="s">
        <v>50</v>
      </c>
      <c r="C16" s="25">
        <v>0</v>
      </c>
      <c r="D16" s="6"/>
      <c r="F16" s="4" t="s">
        <v>26</v>
      </c>
      <c r="G16" s="25">
        <v>1520000</v>
      </c>
      <c r="H16" s="6"/>
    </row>
    <row r="17" spans="2:8" x14ac:dyDescent="0.25">
      <c r="B17" s="4" t="s">
        <v>51</v>
      </c>
      <c r="C17" s="25">
        <v>0</v>
      </c>
      <c r="D17" s="6"/>
      <c r="F17" s="4" t="s">
        <v>27</v>
      </c>
      <c r="G17" s="25">
        <v>27000000</v>
      </c>
      <c r="H17" s="6"/>
    </row>
    <row r="18" spans="2:8" x14ac:dyDescent="0.25">
      <c r="B18" s="4" t="s">
        <v>52</v>
      </c>
      <c r="C18" s="25">
        <v>0</v>
      </c>
      <c r="D18" s="6"/>
      <c r="F18" s="4" t="s">
        <v>28</v>
      </c>
      <c r="G18" s="25">
        <v>35000000</v>
      </c>
      <c r="H18" s="6"/>
    </row>
    <row r="19" spans="2:8" x14ac:dyDescent="0.25">
      <c r="B19" s="18" t="s">
        <v>37</v>
      </c>
      <c r="C19" s="41">
        <f>SUM(C13:C18)</f>
        <v>20000000</v>
      </c>
      <c r="D19" s="6"/>
      <c r="F19" s="4" t="s">
        <v>29</v>
      </c>
      <c r="G19" s="25">
        <v>450000</v>
      </c>
      <c r="H19" s="6"/>
    </row>
    <row r="20" spans="2:8" ht="15.75" thickBot="1" x14ac:dyDescent="0.3">
      <c r="B20" s="8"/>
      <c r="C20" s="9"/>
      <c r="D20" s="10"/>
      <c r="F20" s="4" t="s">
        <v>30</v>
      </c>
      <c r="G20" s="25">
        <v>2650000</v>
      </c>
      <c r="H20" s="6"/>
    </row>
    <row r="21" spans="2:8" x14ac:dyDescent="0.25">
      <c r="F21" s="4" t="s">
        <v>31</v>
      </c>
      <c r="G21" s="25">
        <v>30690000</v>
      </c>
      <c r="H21" s="6"/>
    </row>
    <row r="22" spans="2:8" x14ac:dyDescent="0.25">
      <c r="F22" s="4" t="s">
        <v>32</v>
      </c>
      <c r="G22" s="25">
        <v>15000000</v>
      </c>
      <c r="H22" s="6"/>
    </row>
    <row r="23" spans="2:8" x14ac:dyDescent="0.25">
      <c r="F23" s="4" t="s">
        <v>16</v>
      </c>
      <c r="G23" s="25">
        <v>135000000</v>
      </c>
      <c r="H23" s="6"/>
    </row>
    <row r="24" spans="2:8" x14ac:dyDescent="0.25">
      <c r="F24" s="4" t="s">
        <v>0</v>
      </c>
      <c r="G24" s="25">
        <v>0</v>
      </c>
      <c r="H24" s="6"/>
    </row>
    <row r="25" spans="2:8" x14ac:dyDescent="0.25">
      <c r="F25" s="4" t="s">
        <v>1</v>
      </c>
      <c r="G25" s="25">
        <v>0</v>
      </c>
      <c r="H25" s="6"/>
    </row>
    <row r="26" spans="2:8" x14ac:dyDescent="0.25">
      <c r="F26" s="4" t="s">
        <v>2</v>
      </c>
      <c r="G26" s="25">
        <v>0</v>
      </c>
      <c r="H26" s="6"/>
    </row>
    <row r="27" spans="2:8" x14ac:dyDescent="0.25">
      <c r="F27" s="4" t="s">
        <v>3</v>
      </c>
      <c r="G27" s="25">
        <v>0</v>
      </c>
      <c r="H27" s="6"/>
    </row>
    <row r="28" spans="2:8" x14ac:dyDescent="0.25">
      <c r="F28" s="4" t="s">
        <v>4</v>
      </c>
      <c r="G28" s="25">
        <v>0</v>
      </c>
      <c r="H28" s="6"/>
    </row>
    <row r="29" spans="2:8" x14ac:dyDescent="0.25">
      <c r="F29" s="4" t="s">
        <v>5</v>
      </c>
      <c r="G29" s="25">
        <v>0</v>
      </c>
      <c r="H29" s="6"/>
    </row>
    <row r="30" spans="2:8" x14ac:dyDescent="0.25">
      <c r="F30" s="4" t="s">
        <v>6</v>
      </c>
      <c r="G30" s="25">
        <v>0</v>
      </c>
      <c r="H30" s="6"/>
    </row>
    <row r="31" spans="2:8" x14ac:dyDescent="0.25">
      <c r="F31" s="4" t="s">
        <v>7</v>
      </c>
      <c r="G31" s="25">
        <v>0</v>
      </c>
      <c r="H31" s="6"/>
    </row>
    <row r="32" spans="2:8" x14ac:dyDescent="0.25">
      <c r="F32" s="4" t="s">
        <v>8</v>
      </c>
      <c r="G32" s="25">
        <v>0</v>
      </c>
      <c r="H32" s="6"/>
    </row>
    <row r="33" spans="6:8" x14ac:dyDescent="0.25">
      <c r="F33" s="4" t="s">
        <v>9</v>
      </c>
      <c r="G33" s="25">
        <v>0</v>
      </c>
      <c r="H33" s="6"/>
    </row>
    <row r="34" spans="6:8" x14ac:dyDescent="0.25">
      <c r="F34" s="4" t="s">
        <v>10</v>
      </c>
      <c r="G34" s="25">
        <v>0</v>
      </c>
      <c r="H34" s="6"/>
    </row>
    <row r="35" spans="6:8" x14ac:dyDescent="0.25">
      <c r="F35" s="4" t="s">
        <v>11</v>
      </c>
      <c r="G35" s="25">
        <v>0</v>
      </c>
      <c r="H35" s="6"/>
    </row>
    <row r="36" spans="6:8" x14ac:dyDescent="0.25">
      <c r="F36" s="4" t="s">
        <v>12</v>
      </c>
      <c r="G36" s="25">
        <v>0</v>
      </c>
      <c r="H36" s="6"/>
    </row>
    <row r="37" spans="6:8" x14ac:dyDescent="0.25">
      <c r="F37" s="4" t="s">
        <v>13</v>
      </c>
      <c r="G37" s="25">
        <v>0</v>
      </c>
      <c r="H37" s="6"/>
    </row>
    <row r="38" spans="6:8" x14ac:dyDescent="0.25">
      <c r="F38" s="4" t="s">
        <v>14</v>
      </c>
      <c r="G38" s="25">
        <v>0</v>
      </c>
      <c r="H38" s="6" t="s">
        <v>24</v>
      </c>
    </row>
    <row r="39" spans="6:8" x14ac:dyDescent="0.25">
      <c r="F39" s="14" t="s">
        <v>37</v>
      </c>
      <c r="G39" s="40">
        <f>SUM(G14:G38)</f>
        <v>250000000</v>
      </c>
      <c r="H39" s="6"/>
    </row>
    <row r="40" spans="6:8" ht="15.75" thickBot="1" x14ac:dyDescent="0.3">
      <c r="F40" s="8"/>
      <c r="G40" s="9"/>
      <c r="H40" s="10"/>
    </row>
  </sheetData>
  <sheetProtection password="853E" sheet="1" objects="1" scenarios="1"/>
  <mergeCells count="4">
    <mergeCell ref="F4:H4"/>
    <mergeCell ref="F5:H5"/>
    <mergeCell ref="F12:G12"/>
    <mergeCell ref="B3:D3"/>
  </mergeCells>
  <conditionalFormatting sqref="G9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zoomScale="70" zoomScaleNormal="70" workbookViewId="0">
      <selection activeCell="G29" sqref="G29"/>
    </sheetView>
  </sheetViews>
  <sheetFormatPr baseColWidth="10" defaultRowHeight="15" x14ac:dyDescent="0.25"/>
  <cols>
    <col min="2" max="2" width="30.42578125" bestFit="1" customWidth="1"/>
    <col min="3" max="3" width="14.42578125" bestFit="1" customWidth="1"/>
    <col min="6" max="6" width="43.140625" bestFit="1" customWidth="1"/>
    <col min="7" max="7" width="23.42578125" bestFit="1" customWidth="1"/>
    <col min="8" max="8" width="84.7109375" bestFit="1" customWidth="1"/>
  </cols>
  <sheetData>
    <row r="2" spans="2:8" ht="15.75" thickBot="1" x14ac:dyDescent="0.3">
      <c r="E2" s="5"/>
    </row>
    <row r="3" spans="2:8" ht="15.75" thickBot="1" x14ac:dyDescent="0.3">
      <c r="B3" s="61" t="s">
        <v>43</v>
      </c>
      <c r="C3" s="62"/>
      <c r="D3" s="63"/>
      <c r="E3" s="24"/>
      <c r="F3" s="1"/>
      <c r="G3" s="2"/>
      <c r="H3" s="3"/>
    </row>
    <row r="4" spans="2:8" x14ac:dyDescent="0.25">
      <c r="B4" s="4"/>
      <c r="C4" s="5"/>
      <c r="D4" s="6"/>
      <c r="E4" s="5"/>
      <c r="F4" s="44" t="s">
        <v>17</v>
      </c>
      <c r="G4" s="45"/>
      <c r="H4" s="46"/>
    </row>
    <row r="5" spans="2:8" x14ac:dyDescent="0.25">
      <c r="B5" s="4" t="s">
        <v>44</v>
      </c>
      <c r="C5" s="25">
        <v>25000000</v>
      </c>
      <c r="D5" s="6"/>
      <c r="E5" s="5"/>
      <c r="F5" s="47" t="s">
        <v>69</v>
      </c>
      <c r="G5" s="48"/>
      <c r="H5" s="49"/>
    </row>
    <row r="6" spans="2:8" x14ac:dyDescent="0.25">
      <c r="B6" s="4" t="s">
        <v>56</v>
      </c>
      <c r="C6" s="39">
        <f>IF(C16&gt;C5*2,C5*"2",C16)</f>
        <v>39000000</v>
      </c>
      <c r="D6" s="6"/>
      <c r="E6" s="5"/>
      <c r="F6" s="4" t="s">
        <v>18</v>
      </c>
      <c r="G6" s="39">
        <f>C7</f>
        <v>39000000</v>
      </c>
      <c r="H6" s="6" t="s">
        <v>19</v>
      </c>
    </row>
    <row r="7" spans="2:8" x14ac:dyDescent="0.25">
      <c r="B7" s="4" t="s">
        <v>46</v>
      </c>
      <c r="C7" s="39">
        <f>C6</f>
        <v>39000000</v>
      </c>
      <c r="D7" s="6"/>
      <c r="E7" s="5"/>
      <c r="F7" s="4" t="s">
        <v>20</v>
      </c>
      <c r="G7" s="39">
        <f>G6*6.67</f>
        <v>260130000</v>
      </c>
      <c r="H7" s="6" t="s">
        <v>21</v>
      </c>
    </row>
    <row r="8" spans="2:8" x14ac:dyDescent="0.25">
      <c r="B8" s="4"/>
      <c r="C8" s="5"/>
      <c r="D8" s="6"/>
      <c r="E8" s="5"/>
      <c r="F8" s="4" t="s">
        <v>22</v>
      </c>
      <c r="G8" s="39">
        <f>G39</f>
        <v>344530000</v>
      </c>
      <c r="H8" s="6" t="s">
        <v>23</v>
      </c>
    </row>
    <row r="9" spans="2:8" x14ac:dyDescent="0.25">
      <c r="B9" s="4"/>
      <c r="C9" s="5"/>
      <c r="D9" s="6"/>
      <c r="E9" s="5"/>
      <c r="F9" s="4" t="s">
        <v>40</v>
      </c>
      <c r="G9" s="39">
        <f>G7-G8</f>
        <v>-84400000</v>
      </c>
      <c r="H9" s="6" t="s">
        <v>33</v>
      </c>
    </row>
    <row r="10" spans="2:8" x14ac:dyDescent="0.25">
      <c r="B10" s="4"/>
      <c r="C10" s="5"/>
      <c r="D10" s="6"/>
      <c r="E10" s="5"/>
      <c r="F10" s="4"/>
      <c r="G10" s="5"/>
      <c r="H10" s="6" t="s">
        <v>76</v>
      </c>
    </row>
    <row r="11" spans="2:8" ht="15.75" thickBot="1" x14ac:dyDescent="0.3">
      <c r="B11" s="4"/>
      <c r="C11" s="5"/>
      <c r="D11" s="6"/>
      <c r="E11" s="5"/>
      <c r="F11" s="4"/>
      <c r="G11" s="5"/>
      <c r="H11" s="6"/>
    </row>
    <row r="12" spans="2:8" ht="15.75" thickBot="1" x14ac:dyDescent="0.3">
      <c r="B12" s="16" t="s">
        <v>57</v>
      </c>
      <c r="C12" s="17" t="s">
        <v>54</v>
      </c>
      <c r="D12" s="6"/>
      <c r="E12" s="5"/>
      <c r="F12" s="59" t="s">
        <v>34</v>
      </c>
      <c r="G12" s="60"/>
      <c r="H12" s="6"/>
    </row>
    <row r="13" spans="2:8" x14ac:dyDescent="0.25">
      <c r="B13" s="4" t="s">
        <v>58</v>
      </c>
      <c r="C13" s="25">
        <v>15000000</v>
      </c>
      <c r="D13" s="6"/>
      <c r="E13" s="5"/>
      <c r="F13" s="12" t="s">
        <v>35</v>
      </c>
      <c r="G13" s="13" t="s">
        <v>36</v>
      </c>
      <c r="H13" s="6"/>
    </row>
    <row r="14" spans="2:8" x14ac:dyDescent="0.25">
      <c r="B14" s="4" t="s">
        <v>59</v>
      </c>
      <c r="C14" s="25">
        <v>14000000</v>
      </c>
      <c r="D14" s="6"/>
      <c r="E14" s="5"/>
      <c r="F14" s="4" t="s">
        <v>15</v>
      </c>
      <c r="G14" s="25">
        <v>150000</v>
      </c>
      <c r="H14" s="6"/>
    </row>
    <row r="15" spans="2:8" x14ac:dyDescent="0.25">
      <c r="B15" s="4" t="s">
        <v>60</v>
      </c>
      <c r="C15" s="25">
        <v>10000000</v>
      </c>
      <c r="D15" s="6"/>
      <c r="E15" s="5"/>
      <c r="F15" s="4" t="s">
        <v>25</v>
      </c>
      <c r="G15" s="25">
        <v>2540000</v>
      </c>
      <c r="H15" s="6"/>
    </row>
    <row r="16" spans="2:8" x14ac:dyDescent="0.25">
      <c r="B16" s="23" t="s">
        <v>37</v>
      </c>
      <c r="C16" s="39">
        <f>SUM(C13:C15)</f>
        <v>39000000</v>
      </c>
      <c r="D16" s="6"/>
      <c r="E16" s="5"/>
      <c r="F16" s="4" t="s">
        <v>26</v>
      </c>
      <c r="G16" s="25">
        <v>12000000</v>
      </c>
      <c r="H16" s="6"/>
    </row>
    <row r="17" spans="2:8" x14ac:dyDescent="0.25">
      <c r="B17" s="4"/>
      <c r="C17" s="7"/>
      <c r="D17" s="6"/>
      <c r="E17" s="5"/>
      <c r="F17" s="4" t="s">
        <v>27</v>
      </c>
      <c r="G17" s="25">
        <v>27000000</v>
      </c>
      <c r="H17" s="6"/>
    </row>
    <row r="18" spans="2:8" x14ac:dyDescent="0.25">
      <c r="B18" s="4"/>
      <c r="C18" s="7"/>
      <c r="D18" s="6"/>
      <c r="E18" s="5"/>
      <c r="F18" s="4" t="s">
        <v>28</v>
      </c>
      <c r="G18" s="25">
        <v>35000000</v>
      </c>
      <c r="H18" s="6"/>
    </row>
    <row r="19" spans="2:8" x14ac:dyDescent="0.25">
      <c r="B19" s="4"/>
      <c r="C19" s="15"/>
      <c r="D19" s="6"/>
      <c r="E19" s="5"/>
      <c r="F19" s="4" t="s">
        <v>29</v>
      </c>
      <c r="G19" s="25">
        <v>4500000</v>
      </c>
      <c r="H19" s="6"/>
    </row>
    <row r="20" spans="2:8" ht="15.75" thickBot="1" x14ac:dyDescent="0.3">
      <c r="B20" s="8"/>
      <c r="C20" s="9"/>
      <c r="D20" s="10"/>
      <c r="E20" s="5"/>
      <c r="F20" s="4" t="s">
        <v>30</v>
      </c>
      <c r="G20" s="25">
        <v>2650000</v>
      </c>
      <c r="H20" s="6"/>
    </row>
    <row r="21" spans="2:8" x14ac:dyDescent="0.25">
      <c r="F21" s="4" t="s">
        <v>31</v>
      </c>
      <c r="G21" s="25">
        <v>30690000</v>
      </c>
      <c r="H21" s="6"/>
    </row>
    <row r="22" spans="2:8" x14ac:dyDescent="0.25">
      <c r="F22" s="4" t="s">
        <v>32</v>
      </c>
      <c r="G22" s="25">
        <v>15000000</v>
      </c>
      <c r="H22" s="6"/>
    </row>
    <row r="23" spans="2:8" x14ac:dyDescent="0.25">
      <c r="F23" s="4" t="s">
        <v>16</v>
      </c>
      <c r="G23" s="25">
        <v>135000000</v>
      </c>
      <c r="H23" s="6"/>
    </row>
    <row r="24" spans="2:8" x14ac:dyDescent="0.25">
      <c r="F24" s="4" t="s">
        <v>0</v>
      </c>
      <c r="G24" s="25">
        <v>25000000</v>
      </c>
      <c r="H24" s="6"/>
    </row>
    <row r="25" spans="2:8" x14ac:dyDescent="0.25">
      <c r="F25" s="4" t="s">
        <v>1</v>
      </c>
      <c r="G25" s="25">
        <v>0</v>
      </c>
      <c r="H25" s="6"/>
    </row>
    <row r="26" spans="2:8" x14ac:dyDescent="0.25">
      <c r="F26" s="4" t="s">
        <v>2</v>
      </c>
      <c r="G26" s="25">
        <v>18000000</v>
      </c>
      <c r="H26" s="6"/>
    </row>
    <row r="27" spans="2:8" x14ac:dyDescent="0.25">
      <c r="F27" s="4" t="s">
        <v>3</v>
      </c>
      <c r="G27" s="25">
        <v>22000000</v>
      </c>
      <c r="H27" s="6"/>
    </row>
    <row r="28" spans="2:8" x14ac:dyDescent="0.25">
      <c r="F28" s="4" t="s">
        <v>4</v>
      </c>
      <c r="G28" s="25">
        <v>15000000</v>
      </c>
      <c r="H28" s="6"/>
    </row>
    <row r="29" spans="2:8" x14ac:dyDescent="0.25">
      <c r="F29" s="4" t="s">
        <v>5</v>
      </c>
      <c r="G29" s="25">
        <v>0</v>
      </c>
      <c r="H29" s="6"/>
    </row>
    <row r="30" spans="2:8" x14ac:dyDescent="0.25">
      <c r="F30" s="4" t="s">
        <v>6</v>
      </c>
      <c r="G30" s="25">
        <v>0</v>
      </c>
      <c r="H30" s="6"/>
    </row>
    <row r="31" spans="2:8" x14ac:dyDescent="0.25">
      <c r="F31" s="4" t="s">
        <v>7</v>
      </c>
      <c r="G31" s="25">
        <v>0</v>
      </c>
      <c r="H31" s="6"/>
    </row>
    <row r="32" spans="2:8" x14ac:dyDescent="0.25">
      <c r="F32" s="4" t="s">
        <v>8</v>
      </c>
      <c r="G32" s="25">
        <v>0</v>
      </c>
      <c r="H32" s="6"/>
    </row>
    <row r="33" spans="6:8" x14ac:dyDescent="0.25">
      <c r="F33" s="4" t="s">
        <v>9</v>
      </c>
      <c r="G33" s="25">
        <v>0</v>
      </c>
      <c r="H33" s="6"/>
    </row>
    <row r="34" spans="6:8" x14ac:dyDescent="0.25">
      <c r="F34" s="4" t="s">
        <v>10</v>
      </c>
      <c r="G34" s="25">
        <v>0</v>
      </c>
      <c r="H34" s="6"/>
    </row>
    <row r="35" spans="6:8" x14ac:dyDescent="0.25">
      <c r="F35" s="4" t="s">
        <v>11</v>
      </c>
      <c r="G35" s="25">
        <v>0</v>
      </c>
      <c r="H35" s="6"/>
    </row>
    <row r="36" spans="6:8" x14ac:dyDescent="0.25">
      <c r="F36" s="4" t="s">
        <v>12</v>
      </c>
      <c r="G36" s="25">
        <v>0</v>
      </c>
      <c r="H36" s="6"/>
    </row>
    <row r="37" spans="6:8" x14ac:dyDescent="0.25">
      <c r="F37" s="4" t="s">
        <v>13</v>
      </c>
      <c r="G37" s="25">
        <v>0</v>
      </c>
      <c r="H37" s="6"/>
    </row>
    <row r="38" spans="6:8" x14ac:dyDescent="0.25">
      <c r="F38" s="4" t="s">
        <v>14</v>
      </c>
      <c r="G38" s="25">
        <v>0</v>
      </c>
      <c r="H38" s="6" t="s">
        <v>24</v>
      </c>
    </row>
    <row r="39" spans="6:8" x14ac:dyDescent="0.25">
      <c r="F39" s="14" t="s">
        <v>37</v>
      </c>
      <c r="G39" s="40">
        <f>SUM(G14:G38)</f>
        <v>344530000</v>
      </c>
      <c r="H39" s="6"/>
    </row>
    <row r="40" spans="6:8" ht="15.75" thickBot="1" x14ac:dyDescent="0.3">
      <c r="F40" s="8"/>
      <c r="G40" s="9"/>
      <c r="H40" s="10"/>
    </row>
  </sheetData>
  <sheetProtection password="853E" sheet="1" objects="1" scenarios="1"/>
  <mergeCells count="4">
    <mergeCell ref="F4:H4"/>
    <mergeCell ref="F5:H5"/>
    <mergeCell ref="F12:G12"/>
    <mergeCell ref="B3:D3"/>
  </mergeCells>
  <conditionalFormatting sqref="G9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zoomScale="70" zoomScaleNormal="70" workbookViewId="0">
      <selection activeCell="G26" sqref="G26"/>
    </sheetView>
  </sheetViews>
  <sheetFormatPr baseColWidth="10" defaultRowHeight="15" x14ac:dyDescent="0.25"/>
  <cols>
    <col min="2" max="2" width="30.42578125" bestFit="1" customWidth="1"/>
    <col min="3" max="3" width="14.42578125" bestFit="1" customWidth="1"/>
    <col min="6" max="6" width="43.140625" bestFit="1" customWidth="1"/>
    <col min="7" max="7" width="23.42578125" bestFit="1" customWidth="1"/>
    <col min="8" max="8" width="84.7109375" bestFit="1" customWidth="1"/>
  </cols>
  <sheetData>
    <row r="2" spans="2:8" ht="15.75" thickBot="1" x14ac:dyDescent="0.3">
      <c r="E2" s="5"/>
    </row>
    <row r="3" spans="2:8" ht="15.75" thickBot="1" x14ac:dyDescent="0.3">
      <c r="B3" s="61" t="s">
        <v>63</v>
      </c>
      <c r="C3" s="62"/>
      <c r="D3" s="63"/>
      <c r="E3" s="24"/>
      <c r="F3" s="1"/>
      <c r="G3" s="2"/>
      <c r="H3" s="3"/>
    </row>
    <row r="4" spans="2:8" x14ac:dyDescent="0.25">
      <c r="B4" s="4"/>
      <c r="C4" s="5"/>
      <c r="D4" s="6"/>
      <c r="E4" s="5"/>
      <c r="F4" s="44" t="s">
        <v>17</v>
      </c>
      <c r="G4" s="45"/>
      <c r="H4" s="46"/>
    </row>
    <row r="5" spans="2:8" x14ac:dyDescent="0.25">
      <c r="B5" s="4" t="s">
        <v>44</v>
      </c>
      <c r="C5" s="25">
        <v>15000000</v>
      </c>
      <c r="D5" s="6"/>
      <c r="E5" s="5"/>
      <c r="F5" s="47" t="s">
        <v>68</v>
      </c>
      <c r="G5" s="48"/>
      <c r="H5" s="49"/>
    </row>
    <row r="6" spans="2:8" x14ac:dyDescent="0.25">
      <c r="B6" s="4" t="s">
        <v>56</v>
      </c>
      <c r="C6" s="39">
        <f>IF(C16&gt;C5*2,C5*"2",C16)</f>
        <v>30000000</v>
      </c>
      <c r="D6" s="6"/>
      <c r="E6" s="5"/>
      <c r="F6" s="4" t="s">
        <v>18</v>
      </c>
      <c r="G6" s="39">
        <f>C27</f>
        <v>120000000</v>
      </c>
      <c r="H6" s="6" t="s">
        <v>19</v>
      </c>
    </row>
    <row r="7" spans="2:8" x14ac:dyDescent="0.25">
      <c r="B7" s="4" t="s">
        <v>62</v>
      </c>
      <c r="C7" s="40">
        <f>C6</f>
        <v>30000000</v>
      </c>
      <c r="D7" s="6"/>
      <c r="E7" s="5"/>
      <c r="F7" s="4" t="s">
        <v>20</v>
      </c>
      <c r="G7" s="39">
        <f>G6*6.67</f>
        <v>800400000</v>
      </c>
      <c r="H7" s="6" t="s">
        <v>21</v>
      </c>
    </row>
    <row r="8" spans="2:8" x14ac:dyDescent="0.25">
      <c r="B8" s="4"/>
      <c r="C8" s="5"/>
      <c r="D8" s="6"/>
      <c r="E8" s="5"/>
      <c r="F8" s="4" t="s">
        <v>22</v>
      </c>
      <c r="G8" s="39">
        <f>G39</f>
        <v>894850000</v>
      </c>
      <c r="H8" s="6" t="s">
        <v>23</v>
      </c>
    </row>
    <row r="9" spans="2:8" x14ac:dyDescent="0.25">
      <c r="B9" s="4"/>
      <c r="C9" s="5"/>
      <c r="D9" s="6"/>
      <c r="E9" s="5"/>
      <c r="F9" s="4" t="s">
        <v>40</v>
      </c>
      <c r="G9" s="39">
        <f>G7-G8</f>
        <v>-94450000</v>
      </c>
      <c r="H9" s="6" t="s">
        <v>33</v>
      </c>
    </row>
    <row r="10" spans="2:8" x14ac:dyDescent="0.25">
      <c r="B10" s="4"/>
      <c r="C10" s="5"/>
      <c r="D10" s="6"/>
      <c r="E10" s="5"/>
      <c r="F10" s="4"/>
      <c r="G10" s="5"/>
      <c r="H10" s="6" t="s">
        <v>76</v>
      </c>
    </row>
    <row r="11" spans="2:8" ht="15.75" thickBot="1" x14ac:dyDescent="0.3">
      <c r="B11" s="4"/>
      <c r="C11" s="5"/>
      <c r="D11" s="6"/>
      <c r="E11" s="5"/>
      <c r="F11" s="4"/>
      <c r="G11" s="5"/>
      <c r="H11" s="6"/>
    </row>
    <row r="12" spans="2:8" ht="15.75" thickBot="1" x14ac:dyDescent="0.3">
      <c r="B12" s="16" t="s">
        <v>64</v>
      </c>
      <c r="C12" s="17" t="s">
        <v>54</v>
      </c>
      <c r="D12" s="6"/>
      <c r="E12" s="5"/>
      <c r="F12" s="59" t="s">
        <v>34</v>
      </c>
      <c r="G12" s="60"/>
      <c r="H12" s="6"/>
    </row>
    <row r="13" spans="2:8" x14ac:dyDescent="0.25">
      <c r="B13" s="4" t="s">
        <v>58</v>
      </c>
      <c r="C13" s="25">
        <v>15000000</v>
      </c>
      <c r="D13" s="6"/>
      <c r="E13" s="5"/>
      <c r="F13" s="12" t="s">
        <v>35</v>
      </c>
      <c r="G13" s="13" t="s">
        <v>36</v>
      </c>
      <c r="H13" s="6"/>
    </row>
    <row r="14" spans="2:8" x14ac:dyDescent="0.25">
      <c r="B14" s="4" t="s">
        <v>59</v>
      </c>
      <c r="C14" s="25">
        <v>22000000</v>
      </c>
      <c r="D14" s="6"/>
      <c r="E14" s="5"/>
      <c r="F14" s="4" t="s">
        <v>15</v>
      </c>
      <c r="G14" s="25">
        <v>25000000</v>
      </c>
      <c r="H14" s="6"/>
    </row>
    <row r="15" spans="2:8" x14ac:dyDescent="0.25">
      <c r="B15" s="4" t="s">
        <v>60</v>
      </c>
      <c r="C15" s="25">
        <v>10000000</v>
      </c>
      <c r="D15" s="6"/>
      <c r="E15" s="5"/>
      <c r="F15" s="4" t="s">
        <v>25</v>
      </c>
      <c r="G15" s="25">
        <v>2540000</v>
      </c>
      <c r="H15" s="6"/>
    </row>
    <row r="16" spans="2:8" x14ac:dyDescent="0.25">
      <c r="B16" s="23" t="s">
        <v>37</v>
      </c>
      <c r="C16" s="39">
        <f>SUM(C13:C15)</f>
        <v>47000000</v>
      </c>
      <c r="D16" s="6"/>
      <c r="E16" s="5"/>
      <c r="F16" s="4" t="s">
        <v>26</v>
      </c>
      <c r="G16" s="25">
        <v>1520000</v>
      </c>
      <c r="H16" s="6"/>
    </row>
    <row r="17" spans="2:8" x14ac:dyDescent="0.25">
      <c r="B17" s="4"/>
      <c r="C17" s="7"/>
      <c r="D17" s="6"/>
      <c r="E17" s="5"/>
      <c r="F17" s="4" t="s">
        <v>27</v>
      </c>
      <c r="G17" s="25">
        <v>27000000</v>
      </c>
      <c r="H17" s="6"/>
    </row>
    <row r="18" spans="2:8" x14ac:dyDescent="0.25">
      <c r="B18" s="4"/>
      <c r="C18" s="7"/>
      <c r="D18" s="6"/>
      <c r="E18" s="5"/>
      <c r="F18" s="4" t="s">
        <v>28</v>
      </c>
      <c r="G18" s="25">
        <v>35000000</v>
      </c>
      <c r="H18" s="6"/>
    </row>
    <row r="19" spans="2:8" x14ac:dyDescent="0.25">
      <c r="B19" s="4"/>
      <c r="C19" s="15"/>
      <c r="D19" s="6"/>
      <c r="E19" s="5"/>
      <c r="F19" s="4" t="s">
        <v>29</v>
      </c>
      <c r="G19" s="25">
        <v>450000</v>
      </c>
      <c r="H19" s="6"/>
    </row>
    <row r="20" spans="2:8" ht="15.75" thickBot="1" x14ac:dyDescent="0.3">
      <c r="B20" s="8"/>
      <c r="C20" s="9"/>
      <c r="D20" s="10"/>
      <c r="E20" s="5"/>
      <c r="F20" s="4" t="s">
        <v>30</v>
      </c>
      <c r="G20" s="25">
        <v>2650000</v>
      </c>
      <c r="H20" s="6"/>
    </row>
    <row r="21" spans="2:8" x14ac:dyDescent="0.25">
      <c r="F21" s="4" t="s">
        <v>31</v>
      </c>
      <c r="G21" s="25">
        <v>30690000</v>
      </c>
      <c r="H21" s="6"/>
    </row>
    <row r="22" spans="2:8" ht="15.75" thickBot="1" x14ac:dyDescent="0.3">
      <c r="F22" s="4" t="s">
        <v>32</v>
      </c>
      <c r="G22" s="25">
        <v>15000000</v>
      </c>
      <c r="H22" s="6"/>
    </row>
    <row r="23" spans="2:8" ht="15.75" thickBot="1" x14ac:dyDescent="0.3">
      <c r="B23" s="61" t="s">
        <v>43</v>
      </c>
      <c r="C23" s="62"/>
      <c r="D23" s="63"/>
      <c r="F23" s="4" t="s">
        <v>16</v>
      </c>
      <c r="G23" s="25">
        <v>135000000</v>
      </c>
      <c r="H23" s="6"/>
    </row>
    <row r="24" spans="2:8" x14ac:dyDescent="0.25">
      <c r="B24" s="4"/>
      <c r="C24" s="5"/>
      <c r="D24" s="6"/>
      <c r="F24" s="4" t="s">
        <v>0</v>
      </c>
      <c r="G24" s="25">
        <v>25000000</v>
      </c>
      <c r="H24" s="6"/>
    </row>
    <row r="25" spans="2:8" x14ac:dyDescent="0.25">
      <c r="B25" s="4" t="s">
        <v>61</v>
      </c>
      <c r="C25" s="40">
        <f>C7</f>
        <v>30000000</v>
      </c>
      <c r="D25" s="6"/>
      <c r="F25" s="4" t="s">
        <v>1</v>
      </c>
      <c r="G25" s="25">
        <v>0</v>
      </c>
      <c r="H25" s="6"/>
    </row>
    <row r="26" spans="2:8" x14ac:dyDescent="0.25">
      <c r="B26" s="4" t="s">
        <v>45</v>
      </c>
      <c r="C26" s="39">
        <f>IF(C39&gt;C25*3,C25*"3",C39)</f>
        <v>90000000</v>
      </c>
      <c r="D26" s="6"/>
      <c r="F26" s="4" t="s">
        <v>2</v>
      </c>
      <c r="G26" s="25">
        <v>30000000</v>
      </c>
      <c r="H26" s="6"/>
    </row>
    <row r="27" spans="2:8" x14ac:dyDescent="0.25">
      <c r="B27" s="4" t="s">
        <v>46</v>
      </c>
      <c r="C27" s="39">
        <f>C25+C26</f>
        <v>120000000</v>
      </c>
      <c r="D27" s="6"/>
      <c r="F27" s="4" t="s">
        <v>3</v>
      </c>
      <c r="G27" s="25">
        <v>350000000</v>
      </c>
      <c r="H27" s="6"/>
    </row>
    <row r="28" spans="2:8" x14ac:dyDescent="0.25">
      <c r="B28" s="4"/>
      <c r="C28" s="5"/>
      <c r="D28" s="6"/>
      <c r="F28" s="4" t="s">
        <v>4</v>
      </c>
      <c r="G28" s="25">
        <v>200000000</v>
      </c>
      <c r="H28" s="6"/>
    </row>
    <row r="29" spans="2:8" x14ac:dyDescent="0.25">
      <c r="B29" s="4"/>
      <c r="C29" s="5"/>
      <c r="D29" s="6"/>
      <c r="F29" s="4" t="s">
        <v>5</v>
      </c>
      <c r="G29" s="25">
        <v>15000000</v>
      </c>
      <c r="H29" s="6"/>
    </row>
    <row r="30" spans="2:8" x14ac:dyDescent="0.25">
      <c r="B30" s="4"/>
      <c r="C30" s="5"/>
      <c r="D30" s="6"/>
      <c r="F30" s="4" t="s">
        <v>6</v>
      </c>
      <c r="G30" s="25">
        <v>0</v>
      </c>
      <c r="H30" s="6"/>
    </row>
    <row r="31" spans="2:8" ht="15.75" thickBot="1" x14ac:dyDescent="0.3">
      <c r="B31" s="4"/>
      <c r="C31" s="5"/>
      <c r="D31" s="6"/>
      <c r="F31" s="4" t="s">
        <v>7</v>
      </c>
      <c r="G31" s="25">
        <v>0</v>
      </c>
      <c r="H31" s="6"/>
    </row>
    <row r="32" spans="2:8" ht="15.75" thickBot="1" x14ac:dyDescent="0.3">
      <c r="B32" s="16" t="s">
        <v>53</v>
      </c>
      <c r="C32" s="17" t="s">
        <v>54</v>
      </c>
      <c r="D32" s="6"/>
      <c r="F32" s="4" t="s">
        <v>8</v>
      </c>
      <c r="G32" s="25">
        <v>0</v>
      </c>
      <c r="H32" s="6"/>
    </row>
    <row r="33" spans="2:8" x14ac:dyDescent="0.25">
      <c r="B33" s="4" t="s">
        <v>47</v>
      </c>
      <c r="C33" s="25">
        <v>4000000</v>
      </c>
      <c r="D33" s="6"/>
      <c r="F33" s="4" t="s">
        <v>9</v>
      </c>
      <c r="G33" s="25">
        <v>0</v>
      </c>
      <c r="H33" s="6"/>
    </row>
    <row r="34" spans="2:8" x14ac:dyDescent="0.25">
      <c r="B34" s="4" t="s">
        <v>48</v>
      </c>
      <c r="C34" s="25">
        <v>15000000</v>
      </c>
      <c r="D34" s="6"/>
      <c r="F34" s="4" t="s">
        <v>10</v>
      </c>
      <c r="G34" s="25">
        <v>0</v>
      </c>
      <c r="H34" s="6"/>
    </row>
    <row r="35" spans="2:8" x14ac:dyDescent="0.25">
      <c r="B35" s="4" t="s">
        <v>49</v>
      </c>
      <c r="C35" s="25">
        <v>25000000</v>
      </c>
      <c r="D35" s="6"/>
      <c r="F35" s="4" t="s">
        <v>11</v>
      </c>
      <c r="G35" s="25">
        <v>0</v>
      </c>
      <c r="H35" s="6"/>
    </row>
    <row r="36" spans="2:8" x14ac:dyDescent="0.25">
      <c r="B36" s="4" t="s">
        <v>50</v>
      </c>
      <c r="C36" s="25">
        <v>53000000</v>
      </c>
      <c r="D36" s="6"/>
      <c r="F36" s="4" t="s">
        <v>12</v>
      </c>
      <c r="G36" s="25">
        <v>0</v>
      </c>
      <c r="H36" s="6"/>
    </row>
    <row r="37" spans="2:8" x14ac:dyDescent="0.25">
      <c r="B37" s="4" t="s">
        <v>51</v>
      </c>
      <c r="C37" s="7"/>
      <c r="D37" s="6"/>
      <c r="F37" s="4" t="s">
        <v>13</v>
      </c>
      <c r="G37" s="25">
        <v>0</v>
      </c>
      <c r="H37" s="6"/>
    </row>
    <row r="38" spans="2:8" x14ac:dyDescent="0.25">
      <c r="B38" s="4" t="s">
        <v>52</v>
      </c>
      <c r="C38" s="7"/>
      <c r="D38" s="6"/>
      <c r="F38" s="4" t="s">
        <v>14</v>
      </c>
      <c r="G38" s="25">
        <v>0</v>
      </c>
      <c r="H38" s="6" t="s">
        <v>24</v>
      </c>
    </row>
    <row r="39" spans="2:8" x14ac:dyDescent="0.25">
      <c r="B39" s="18" t="s">
        <v>37</v>
      </c>
      <c r="C39" s="41">
        <f>SUM(C33:C38)</f>
        <v>97000000</v>
      </c>
      <c r="D39" s="6"/>
      <c r="F39" s="22" t="s">
        <v>37</v>
      </c>
      <c r="G39" s="40">
        <f>SUM(G14:G38)</f>
        <v>894850000</v>
      </c>
      <c r="H39" s="6"/>
    </row>
    <row r="40" spans="2:8" ht="15.75" thickBot="1" x14ac:dyDescent="0.3">
      <c r="B40" s="8"/>
      <c r="C40" s="9"/>
      <c r="D40" s="10"/>
      <c r="F40" s="8"/>
      <c r="G40" s="9"/>
      <c r="H40" s="10"/>
    </row>
  </sheetData>
  <sheetProtection password="853E" sheet="1" objects="1" scenarios="1"/>
  <mergeCells count="5">
    <mergeCell ref="B3:D3"/>
    <mergeCell ref="F4:H4"/>
    <mergeCell ref="F5:H5"/>
    <mergeCell ref="F12:G12"/>
    <mergeCell ref="B23:D23"/>
  </mergeCells>
  <conditionalFormatting sqref="G9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zoomScale="70" zoomScaleNormal="70" workbookViewId="0">
      <selection activeCell="J31" sqref="J31"/>
    </sheetView>
  </sheetViews>
  <sheetFormatPr baseColWidth="10" defaultRowHeight="15" x14ac:dyDescent="0.25"/>
  <cols>
    <col min="2" max="2" width="37.85546875" bestFit="1" customWidth="1"/>
    <col min="3" max="3" width="15.28515625" bestFit="1" customWidth="1"/>
    <col min="6" max="6" width="43.140625" bestFit="1" customWidth="1"/>
    <col min="7" max="7" width="23.42578125" bestFit="1" customWidth="1"/>
  </cols>
  <sheetData>
    <row r="2" spans="2:15" ht="15.75" thickBot="1" x14ac:dyDescent="0.3">
      <c r="E2" s="5"/>
    </row>
    <row r="3" spans="2:15" ht="15.75" thickBot="1" x14ac:dyDescent="0.3">
      <c r="B3" s="61" t="s">
        <v>66</v>
      </c>
      <c r="C3" s="62"/>
      <c r="D3" s="63"/>
      <c r="E3" s="24"/>
      <c r="F3" s="64"/>
      <c r="G3" s="65"/>
      <c r="H3" s="65"/>
      <c r="I3" s="65"/>
      <c r="J3" s="65"/>
      <c r="K3" s="65"/>
      <c r="L3" s="65"/>
      <c r="M3" s="65"/>
      <c r="N3" s="65"/>
      <c r="O3" s="66"/>
    </row>
    <row r="4" spans="2:15" x14ac:dyDescent="0.25">
      <c r="B4" s="4"/>
      <c r="C4" s="5"/>
      <c r="D4" s="6"/>
      <c r="E4" s="5"/>
      <c r="F4" s="44" t="s">
        <v>17</v>
      </c>
      <c r="G4" s="45"/>
      <c r="H4" s="45"/>
      <c r="I4" s="45"/>
      <c r="J4" s="45"/>
      <c r="K4" s="45"/>
      <c r="L4" s="45"/>
      <c r="M4" s="45"/>
      <c r="N4" s="45"/>
      <c r="O4" s="46"/>
    </row>
    <row r="5" spans="2:15" x14ac:dyDescent="0.25">
      <c r="B5" s="4" t="s">
        <v>44</v>
      </c>
      <c r="C5" s="25">
        <v>25000000</v>
      </c>
      <c r="D5" s="6"/>
      <c r="E5" s="5"/>
      <c r="F5" s="47" t="s">
        <v>67</v>
      </c>
      <c r="G5" s="48"/>
      <c r="H5" s="48"/>
      <c r="I5" s="48"/>
      <c r="J5" s="48"/>
      <c r="K5" s="48"/>
      <c r="L5" s="48"/>
      <c r="M5" s="48"/>
      <c r="N5" s="48"/>
      <c r="O5" s="49"/>
    </row>
    <row r="6" spans="2:15" x14ac:dyDescent="0.25">
      <c r="B6" s="4" t="s">
        <v>65</v>
      </c>
      <c r="C6" s="25">
        <v>125000000</v>
      </c>
      <c r="D6" s="6"/>
      <c r="E6" s="5"/>
      <c r="F6" s="4" t="s">
        <v>18</v>
      </c>
      <c r="G6" s="39">
        <f>C7</f>
        <v>125000000</v>
      </c>
      <c r="H6" s="5" t="s">
        <v>19</v>
      </c>
      <c r="I6" s="5"/>
      <c r="J6" s="5"/>
      <c r="K6" s="5"/>
      <c r="L6" s="5"/>
      <c r="M6" s="5"/>
      <c r="N6" s="5"/>
      <c r="O6" s="6"/>
    </row>
    <row r="7" spans="2:15" x14ac:dyDescent="0.25">
      <c r="B7" s="4" t="s">
        <v>46</v>
      </c>
      <c r="C7" s="39">
        <f>C6</f>
        <v>125000000</v>
      </c>
      <c r="D7" s="6"/>
      <c r="E7" s="5"/>
      <c r="F7" s="4" t="s">
        <v>20</v>
      </c>
      <c r="G7" s="39">
        <f>G6*6.67</f>
        <v>833750000</v>
      </c>
      <c r="H7" s="5" t="s">
        <v>21</v>
      </c>
      <c r="I7" s="5"/>
      <c r="J7" s="5"/>
      <c r="K7" s="5"/>
      <c r="L7" s="5"/>
      <c r="M7" s="5"/>
      <c r="N7" s="5"/>
      <c r="O7" s="6"/>
    </row>
    <row r="8" spans="2:15" x14ac:dyDescent="0.25">
      <c r="B8" s="4"/>
      <c r="C8" s="5"/>
      <c r="D8" s="6"/>
      <c r="E8" s="5"/>
      <c r="F8" s="4" t="s">
        <v>22</v>
      </c>
      <c r="G8" s="39">
        <f>G39</f>
        <v>482000000</v>
      </c>
      <c r="H8" s="5" t="s">
        <v>23</v>
      </c>
      <c r="I8" s="5"/>
      <c r="J8" s="5"/>
      <c r="K8" s="5"/>
      <c r="L8" s="5"/>
      <c r="M8" s="5"/>
      <c r="N8" s="5"/>
      <c r="O8" s="6"/>
    </row>
    <row r="9" spans="2:15" x14ac:dyDescent="0.25">
      <c r="B9" s="4"/>
      <c r="C9" s="5"/>
      <c r="D9" s="6"/>
      <c r="E9" s="5"/>
      <c r="F9" s="4" t="s">
        <v>40</v>
      </c>
      <c r="G9" s="39">
        <f>G7-G8</f>
        <v>351750000</v>
      </c>
      <c r="H9" s="5" t="s">
        <v>33</v>
      </c>
      <c r="I9" s="5"/>
      <c r="J9" s="5"/>
      <c r="K9" s="5"/>
      <c r="L9" s="5"/>
      <c r="M9" s="5"/>
      <c r="N9" s="5"/>
      <c r="O9" s="6"/>
    </row>
    <row r="10" spans="2:15" ht="15.75" thickBot="1" x14ac:dyDescent="0.3">
      <c r="B10" s="8"/>
      <c r="C10" s="9"/>
      <c r="D10" s="10"/>
      <c r="E10" s="5"/>
      <c r="F10" s="4"/>
      <c r="G10" s="5"/>
      <c r="H10" s="5" t="s">
        <v>76</v>
      </c>
      <c r="I10" s="5"/>
      <c r="J10" s="5"/>
      <c r="K10" s="5"/>
      <c r="L10" s="5"/>
      <c r="M10" s="5"/>
      <c r="N10" s="5"/>
      <c r="O10" s="6"/>
    </row>
    <row r="11" spans="2:15" x14ac:dyDescent="0.25">
      <c r="D11" s="5"/>
      <c r="E11" s="5"/>
      <c r="F11" s="4"/>
      <c r="G11" s="5"/>
      <c r="H11" s="5"/>
      <c r="I11" s="5"/>
      <c r="J11" s="5"/>
      <c r="K11" s="5"/>
      <c r="L11" s="5"/>
      <c r="M11" s="5"/>
      <c r="N11" s="5"/>
      <c r="O11" s="6"/>
    </row>
    <row r="12" spans="2:15" x14ac:dyDescent="0.25">
      <c r="D12" s="5"/>
      <c r="E12" s="5"/>
      <c r="F12" s="59" t="s">
        <v>34</v>
      </c>
      <c r="G12" s="60"/>
      <c r="H12" s="5"/>
      <c r="I12" s="5"/>
      <c r="J12" s="5"/>
      <c r="K12" s="5"/>
      <c r="L12" s="5"/>
      <c r="M12" s="5"/>
      <c r="N12" s="5"/>
      <c r="O12" s="6"/>
    </row>
    <row r="13" spans="2:15" x14ac:dyDescent="0.25">
      <c r="D13" s="5"/>
      <c r="E13" s="5"/>
      <c r="F13" s="12" t="s">
        <v>35</v>
      </c>
      <c r="G13" s="13" t="s">
        <v>36</v>
      </c>
      <c r="H13" s="5"/>
      <c r="I13" s="5"/>
      <c r="J13" s="5"/>
      <c r="K13" s="5"/>
      <c r="L13" s="5"/>
      <c r="M13" s="5"/>
      <c r="N13" s="5"/>
      <c r="O13" s="6"/>
    </row>
    <row r="14" spans="2:15" x14ac:dyDescent="0.25">
      <c r="C14" s="7"/>
      <c r="D14" s="5"/>
      <c r="E14" s="5"/>
      <c r="F14" s="4" t="s">
        <v>15</v>
      </c>
      <c r="G14" s="25">
        <v>150000</v>
      </c>
      <c r="H14" s="5"/>
      <c r="I14" s="5"/>
      <c r="J14" s="5"/>
      <c r="K14" s="5"/>
      <c r="L14" s="5"/>
      <c r="M14" s="5"/>
      <c r="N14" s="5"/>
      <c r="O14" s="6"/>
    </row>
    <row r="15" spans="2:15" x14ac:dyDescent="0.25">
      <c r="C15" s="7"/>
      <c r="D15" s="5"/>
      <c r="E15" s="5"/>
      <c r="F15" s="4" t="s">
        <v>25</v>
      </c>
      <c r="G15" s="25">
        <v>2540000</v>
      </c>
      <c r="H15" s="5"/>
      <c r="I15" s="5"/>
      <c r="J15" s="5"/>
      <c r="K15" s="5"/>
      <c r="L15" s="5"/>
      <c r="M15" s="5"/>
      <c r="N15" s="5"/>
      <c r="O15" s="6"/>
    </row>
    <row r="16" spans="2:15" x14ac:dyDescent="0.25">
      <c r="C16" s="7"/>
      <c r="D16" s="5"/>
      <c r="E16" s="5"/>
      <c r="F16" s="4" t="s">
        <v>26</v>
      </c>
      <c r="G16" s="25">
        <v>1520000</v>
      </c>
      <c r="H16" s="5"/>
      <c r="I16" s="5"/>
      <c r="J16" s="5"/>
      <c r="K16" s="5"/>
      <c r="L16" s="5"/>
      <c r="M16" s="5"/>
      <c r="N16" s="5"/>
      <c r="O16" s="6"/>
    </row>
    <row r="17" spans="2:15" x14ac:dyDescent="0.25">
      <c r="C17" s="7"/>
      <c r="D17" s="5"/>
      <c r="E17" s="5"/>
      <c r="F17" s="4" t="s">
        <v>27</v>
      </c>
      <c r="G17" s="25">
        <v>27000000</v>
      </c>
      <c r="H17" s="5"/>
      <c r="I17" s="5"/>
      <c r="J17" s="5"/>
      <c r="K17" s="5"/>
      <c r="L17" s="5"/>
      <c r="M17" s="5"/>
      <c r="N17" s="5"/>
      <c r="O17" s="6"/>
    </row>
    <row r="18" spans="2:15" x14ac:dyDescent="0.25">
      <c r="B18" s="5"/>
      <c r="C18" s="7"/>
      <c r="D18" s="5"/>
      <c r="E18" s="5"/>
      <c r="F18" s="4" t="s">
        <v>28</v>
      </c>
      <c r="G18" s="25">
        <v>25000000</v>
      </c>
      <c r="H18" s="5"/>
      <c r="I18" s="5"/>
      <c r="J18" s="5"/>
      <c r="K18" s="5"/>
      <c r="L18" s="5"/>
      <c r="M18" s="5"/>
      <c r="N18" s="5"/>
      <c r="O18" s="6"/>
    </row>
    <row r="19" spans="2:15" x14ac:dyDescent="0.25">
      <c r="B19" s="5"/>
      <c r="C19" s="15"/>
      <c r="D19" s="5"/>
      <c r="E19" s="5"/>
      <c r="F19" s="4" t="s">
        <v>29</v>
      </c>
      <c r="G19" s="25">
        <v>450000</v>
      </c>
      <c r="H19" s="5"/>
      <c r="I19" s="5"/>
      <c r="J19" s="5"/>
      <c r="K19" s="5"/>
      <c r="L19" s="5"/>
      <c r="M19" s="5"/>
      <c r="N19" s="5"/>
      <c r="O19" s="6"/>
    </row>
    <row r="20" spans="2:15" x14ac:dyDescent="0.25">
      <c r="B20" s="5"/>
      <c r="C20" s="5"/>
      <c r="D20" s="5"/>
      <c r="E20" s="5"/>
      <c r="F20" s="4" t="s">
        <v>30</v>
      </c>
      <c r="G20" s="25">
        <v>2650000</v>
      </c>
      <c r="H20" s="5"/>
      <c r="I20" s="5"/>
      <c r="J20" s="5"/>
      <c r="K20" s="5"/>
      <c r="L20" s="5"/>
      <c r="M20" s="5"/>
      <c r="N20" s="5"/>
      <c r="O20" s="6"/>
    </row>
    <row r="21" spans="2:15" x14ac:dyDescent="0.25">
      <c r="B21" s="5"/>
      <c r="C21" s="5"/>
      <c r="D21" s="5"/>
      <c r="F21" s="4" t="s">
        <v>31</v>
      </c>
      <c r="G21" s="25">
        <v>30690000</v>
      </c>
      <c r="H21" s="5"/>
      <c r="I21" s="5"/>
      <c r="J21" s="5"/>
      <c r="K21" s="5"/>
      <c r="L21" s="5"/>
      <c r="M21" s="5"/>
      <c r="N21" s="5"/>
      <c r="O21" s="6"/>
    </row>
    <row r="22" spans="2:15" x14ac:dyDescent="0.25">
      <c r="F22" s="4" t="s">
        <v>32</v>
      </c>
      <c r="G22" s="25">
        <v>15000000</v>
      </c>
      <c r="H22" s="5"/>
      <c r="I22" s="5"/>
      <c r="J22" s="5"/>
      <c r="K22" s="5"/>
      <c r="L22" s="5"/>
      <c r="M22" s="5"/>
      <c r="N22" s="5"/>
      <c r="O22" s="6"/>
    </row>
    <row r="23" spans="2:15" x14ac:dyDescent="0.25">
      <c r="F23" s="4" t="s">
        <v>16</v>
      </c>
      <c r="G23" s="25">
        <v>135000000</v>
      </c>
      <c r="H23" s="5"/>
      <c r="I23" s="5"/>
      <c r="J23" s="5"/>
      <c r="K23" s="5"/>
      <c r="L23" s="5"/>
      <c r="M23" s="5"/>
      <c r="N23" s="5"/>
      <c r="O23" s="6"/>
    </row>
    <row r="24" spans="2:15" x14ac:dyDescent="0.25">
      <c r="F24" s="4" t="s">
        <v>0</v>
      </c>
      <c r="G24" s="25">
        <v>25000000</v>
      </c>
      <c r="H24" s="5"/>
      <c r="I24" s="5"/>
      <c r="J24" s="5"/>
      <c r="K24" s="5"/>
      <c r="L24" s="5"/>
      <c r="M24" s="5"/>
      <c r="N24" s="5"/>
      <c r="O24" s="6"/>
    </row>
    <row r="25" spans="2:15" x14ac:dyDescent="0.25">
      <c r="F25" s="4" t="s">
        <v>1</v>
      </c>
      <c r="G25" s="25">
        <v>45000000</v>
      </c>
      <c r="H25" s="5"/>
      <c r="I25" s="5"/>
      <c r="J25" s="5"/>
      <c r="K25" s="5"/>
      <c r="L25" s="5"/>
      <c r="M25" s="5"/>
      <c r="N25" s="5"/>
      <c r="O25" s="6"/>
    </row>
    <row r="26" spans="2:15" x14ac:dyDescent="0.25">
      <c r="F26" s="4" t="s">
        <v>2</v>
      </c>
      <c r="G26" s="25">
        <v>0</v>
      </c>
      <c r="H26" s="5"/>
      <c r="I26" s="5"/>
      <c r="J26" s="5"/>
      <c r="K26" s="5"/>
      <c r="L26" s="5"/>
      <c r="M26" s="5"/>
      <c r="N26" s="5"/>
      <c r="O26" s="6"/>
    </row>
    <row r="27" spans="2:15" x14ac:dyDescent="0.25">
      <c r="F27" s="4" t="s">
        <v>3</v>
      </c>
      <c r="G27" s="25">
        <v>0</v>
      </c>
      <c r="H27" s="5"/>
      <c r="I27" s="5"/>
      <c r="J27" s="5"/>
      <c r="K27" s="5"/>
      <c r="L27" s="5"/>
      <c r="M27" s="5"/>
      <c r="N27" s="5"/>
      <c r="O27" s="6"/>
    </row>
    <row r="28" spans="2:15" x14ac:dyDescent="0.25">
      <c r="F28" s="4" t="s">
        <v>4</v>
      </c>
      <c r="G28" s="25">
        <v>0</v>
      </c>
      <c r="H28" s="5"/>
      <c r="I28" s="5"/>
      <c r="J28" s="5"/>
      <c r="K28" s="5"/>
      <c r="L28" s="5"/>
      <c r="M28" s="5"/>
      <c r="N28" s="5"/>
      <c r="O28" s="6"/>
    </row>
    <row r="29" spans="2:15" x14ac:dyDescent="0.25">
      <c r="F29" s="4" t="s">
        <v>5</v>
      </c>
      <c r="G29" s="25">
        <v>0</v>
      </c>
      <c r="H29" s="5"/>
      <c r="I29" s="5"/>
      <c r="J29" s="5"/>
      <c r="K29" s="5"/>
      <c r="L29" s="5"/>
      <c r="M29" s="5"/>
      <c r="N29" s="5"/>
      <c r="O29" s="6"/>
    </row>
    <row r="30" spans="2:15" x14ac:dyDescent="0.25">
      <c r="F30" s="4" t="s">
        <v>6</v>
      </c>
      <c r="G30" s="25">
        <v>0</v>
      </c>
      <c r="H30" s="5"/>
      <c r="I30" s="5"/>
      <c r="J30" s="5"/>
      <c r="K30" s="5"/>
      <c r="L30" s="5"/>
      <c r="M30" s="5"/>
      <c r="N30" s="5"/>
      <c r="O30" s="6"/>
    </row>
    <row r="31" spans="2:15" x14ac:dyDescent="0.25">
      <c r="F31" s="4" t="s">
        <v>7</v>
      </c>
      <c r="G31" s="25">
        <v>0</v>
      </c>
      <c r="H31" s="5"/>
      <c r="I31" s="5"/>
      <c r="J31" s="5"/>
      <c r="K31" s="5"/>
      <c r="L31" s="5"/>
      <c r="M31" s="5"/>
      <c r="N31" s="5"/>
      <c r="O31" s="6"/>
    </row>
    <row r="32" spans="2:15" x14ac:dyDescent="0.25">
      <c r="F32" s="4" t="s">
        <v>8</v>
      </c>
      <c r="G32" s="25">
        <v>22000000</v>
      </c>
      <c r="H32" s="5"/>
      <c r="I32" s="5"/>
      <c r="J32" s="5"/>
      <c r="K32" s="5"/>
      <c r="L32" s="5"/>
      <c r="M32" s="5"/>
      <c r="N32" s="5"/>
      <c r="O32" s="6"/>
    </row>
    <row r="33" spans="6:15" x14ac:dyDescent="0.25">
      <c r="F33" s="4" t="s">
        <v>9</v>
      </c>
      <c r="G33" s="25">
        <v>0</v>
      </c>
      <c r="H33" s="5"/>
      <c r="I33" s="5"/>
      <c r="J33" s="5"/>
      <c r="K33" s="5"/>
      <c r="L33" s="5"/>
      <c r="M33" s="5"/>
      <c r="N33" s="5"/>
      <c r="O33" s="6"/>
    </row>
    <row r="34" spans="6:15" x14ac:dyDescent="0.25">
      <c r="F34" s="4" t="s">
        <v>10</v>
      </c>
      <c r="G34" s="25">
        <v>0</v>
      </c>
      <c r="H34" s="5"/>
      <c r="I34" s="5"/>
      <c r="J34" s="5"/>
      <c r="K34" s="5"/>
      <c r="L34" s="5"/>
      <c r="M34" s="5"/>
      <c r="N34" s="5"/>
      <c r="O34" s="6"/>
    </row>
    <row r="35" spans="6:15" x14ac:dyDescent="0.25">
      <c r="F35" s="4" t="s">
        <v>11</v>
      </c>
      <c r="G35" s="25">
        <v>0</v>
      </c>
      <c r="H35" s="5"/>
      <c r="I35" s="5"/>
      <c r="J35" s="5"/>
      <c r="K35" s="5"/>
      <c r="L35" s="5"/>
      <c r="M35" s="5"/>
      <c r="N35" s="5"/>
      <c r="O35" s="6"/>
    </row>
    <row r="36" spans="6:15" x14ac:dyDescent="0.25">
      <c r="F36" s="4" t="s">
        <v>12</v>
      </c>
      <c r="G36" s="25">
        <v>150000000</v>
      </c>
      <c r="H36" s="5"/>
      <c r="I36" s="5"/>
      <c r="J36" s="5"/>
      <c r="K36" s="5"/>
      <c r="L36" s="5"/>
      <c r="M36" s="5"/>
      <c r="N36" s="5"/>
      <c r="O36" s="6"/>
    </row>
    <row r="37" spans="6:15" x14ac:dyDescent="0.25">
      <c r="F37" s="4" t="s">
        <v>13</v>
      </c>
      <c r="G37" s="25">
        <v>0</v>
      </c>
      <c r="H37" s="5"/>
      <c r="I37" s="5"/>
      <c r="J37" s="5"/>
      <c r="K37" s="5"/>
      <c r="L37" s="5"/>
      <c r="M37" s="5"/>
      <c r="N37" s="5"/>
      <c r="O37" s="6"/>
    </row>
    <row r="38" spans="6:15" x14ac:dyDescent="0.25">
      <c r="F38" s="4" t="s">
        <v>14</v>
      </c>
      <c r="G38" s="25">
        <v>0</v>
      </c>
      <c r="H38" s="5" t="s">
        <v>24</v>
      </c>
      <c r="I38" s="5"/>
      <c r="J38" s="5"/>
      <c r="K38" s="5"/>
      <c r="L38" s="5"/>
      <c r="M38" s="5"/>
      <c r="N38" s="5"/>
      <c r="O38" s="6"/>
    </row>
    <row r="39" spans="6:15" x14ac:dyDescent="0.25">
      <c r="F39" s="22" t="s">
        <v>37</v>
      </c>
      <c r="G39" s="40">
        <f>SUM(G14:G38)</f>
        <v>482000000</v>
      </c>
      <c r="H39" s="5"/>
      <c r="I39" s="5"/>
      <c r="J39" s="5"/>
      <c r="K39" s="5"/>
      <c r="L39" s="5"/>
      <c r="M39" s="5"/>
      <c r="N39" s="5"/>
      <c r="O39" s="6"/>
    </row>
    <row r="40" spans="6:15" ht="15.75" thickBot="1" x14ac:dyDescent="0.3">
      <c r="F40" s="8"/>
      <c r="G40" s="9"/>
      <c r="H40" s="9"/>
      <c r="I40" s="9"/>
      <c r="J40" s="9"/>
      <c r="K40" s="9"/>
      <c r="L40" s="9"/>
      <c r="M40" s="9"/>
      <c r="N40" s="9"/>
      <c r="O40" s="10"/>
    </row>
  </sheetData>
  <sheetProtection password="853E" sheet="1" objects="1" scenarios="1"/>
  <mergeCells count="5">
    <mergeCell ref="B3:D3"/>
    <mergeCell ref="F12:G12"/>
    <mergeCell ref="F3:O3"/>
    <mergeCell ref="F4:O4"/>
    <mergeCell ref="F5:O5"/>
  </mergeCells>
  <conditionalFormatting sqref="G9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zoomScale="70" zoomScaleNormal="70" workbookViewId="0">
      <selection activeCell="G15" sqref="G15"/>
    </sheetView>
  </sheetViews>
  <sheetFormatPr baseColWidth="10" defaultRowHeight="15" x14ac:dyDescent="0.25"/>
  <cols>
    <col min="2" max="2" width="37.85546875" bestFit="1" customWidth="1"/>
    <col min="3" max="3" width="15.7109375" bestFit="1" customWidth="1"/>
    <col min="6" max="6" width="43.140625" bestFit="1" customWidth="1"/>
    <col min="7" max="7" width="23.42578125" bestFit="1" customWidth="1"/>
    <col min="8" max="8" width="89.42578125" customWidth="1"/>
  </cols>
  <sheetData>
    <row r="2" spans="2:8" ht="15.75" thickBot="1" x14ac:dyDescent="0.3">
      <c r="E2" s="5"/>
    </row>
    <row r="3" spans="2:8" x14ac:dyDescent="0.25">
      <c r="B3" s="67" t="s">
        <v>63</v>
      </c>
      <c r="C3" s="68"/>
      <c r="D3" s="69"/>
      <c r="E3" s="24"/>
      <c r="F3" s="1"/>
      <c r="G3" s="2"/>
      <c r="H3" s="3"/>
    </row>
    <row r="4" spans="2:8" x14ac:dyDescent="0.25">
      <c r="B4" s="4"/>
      <c r="C4" s="5"/>
      <c r="D4" s="6"/>
      <c r="E4" s="5"/>
      <c r="F4" s="44" t="s">
        <v>17</v>
      </c>
      <c r="G4" s="45"/>
      <c r="H4" s="46"/>
    </row>
    <row r="5" spans="2:8" x14ac:dyDescent="0.25">
      <c r="B5" s="4" t="s">
        <v>44</v>
      </c>
      <c r="C5" s="25">
        <v>20000000</v>
      </c>
      <c r="D5" s="6"/>
      <c r="E5" s="5"/>
      <c r="F5" s="47" t="s">
        <v>73</v>
      </c>
      <c r="G5" s="48"/>
      <c r="H5" s="49"/>
    </row>
    <row r="6" spans="2:8" x14ac:dyDescent="0.25">
      <c r="B6" s="4" t="s">
        <v>65</v>
      </c>
      <c r="C6" s="25">
        <v>35000000</v>
      </c>
      <c r="D6" s="6"/>
      <c r="E6" s="5"/>
      <c r="F6" s="4" t="s">
        <v>18</v>
      </c>
      <c r="G6" s="39">
        <f>C27</f>
        <v>140000000</v>
      </c>
      <c r="H6" s="6" t="s">
        <v>19</v>
      </c>
    </row>
    <row r="7" spans="2:8" x14ac:dyDescent="0.25">
      <c r="B7" s="4" t="s">
        <v>62</v>
      </c>
      <c r="C7" s="40">
        <f>C6</f>
        <v>35000000</v>
      </c>
      <c r="D7" s="6"/>
      <c r="E7" s="5"/>
      <c r="F7" s="4" t="s">
        <v>20</v>
      </c>
      <c r="G7" s="39">
        <f>G6*6.67</f>
        <v>933800000</v>
      </c>
      <c r="H7" s="6" t="s">
        <v>21</v>
      </c>
    </row>
    <row r="8" spans="2:8" ht="15.75" thickBot="1" x14ac:dyDescent="0.3">
      <c r="B8" s="8"/>
      <c r="C8" s="9"/>
      <c r="D8" s="10"/>
      <c r="E8" s="5"/>
      <c r="F8" s="4" t="s">
        <v>22</v>
      </c>
      <c r="G8" s="39">
        <f>G39</f>
        <v>299850000</v>
      </c>
      <c r="H8" s="6" t="s">
        <v>23</v>
      </c>
    </row>
    <row r="9" spans="2:8" x14ac:dyDescent="0.25">
      <c r="B9" s="5"/>
      <c r="C9" s="5"/>
      <c r="D9" s="5"/>
      <c r="E9" s="5"/>
      <c r="F9" s="4" t="s">
        <v>40</v>
      </c>
      <c r="G9" s="39">
        <f>G7-G8</f>
        <v>633950000</v>
      </c>
      <c r="H9" s="6" t="s">
        <v>33</v>
      </c>
    </row>
    <row r="10" spans="2:8" x14ac:dyDescent="0.25">
      <c r="B10" s="5"/>
      <c r="C10" s="5"/>
      <c r="D10" s="5"/>
      <c r="E10" s="5"/>
      <c r="F10" s="4"/>
      <c r="G10" s="5"/>
      <c r="H10" s="6" t="s">
        <v>76</v>
      </c>
    </row>
    <row r="11" spans="2:8" x14ac:dyDescent="0.25">
      <c r="B11" s="5"/>
      <c r="C11" s="5"/>
      <c r="D11" s="5"/>
      <c r="E11" s="5"/>
      <c r="F11" s="4"/>
      <c r="G11" s="5"/>
      <c r="H11" s="6"/>
    </row>
    <row r="12" spans="2:8" x14ac:dyDescent="0.25">
      <c r="B12" s="5"/>
      <c r="C12" s="5"/>
      <c r="D12" s="5"/>
      <c r="E12" s="5"/>
      <c r="F12" s="59" t="s">
        <v>34</v>
      </c>
      <c r="G12" s="60"/>
      <c r="H12" s="6"/>
    </row>
    <row r="13" spans="2:8" x14ac:dyDescent="0.25">
      <c r="B13" s="5"/>
      <c r="C13" s="5"/>
      <c r="D13" s="5"/>
      <c r="E13" s="5"/>
      <c r="F13" s="12" t="s">
        <v>35</v>
      </c>
      <c r="G13" s="13" t="s">
        <v>36</v>
      </c>
      <c r="H13" s="6"/>
    </row>
    <row r="14" spans="2:8" x14ac:dyDescent="0.25">
      <c r="B14" s="5"/>
      <c r="C14" s="5"/>
      <c r="D14" s="5"/>
      <c r="E14" s="5"/>
      <c r="F14" s="4" t="s">
        <v>15</v>
      </c>
      <c r="G14" s="25">
        <v>25000000</v>
      </c>
      <c r="H14" s="6"/>
    </row>
    <row r="15" spans="2:8" x14ac:dyDescent="0.25">
      <c r="B15" s="5"/>
      <c r="C15" s="5"/>
      <c r="D15" s="5"/>
      <c r="E15" s="5"/>
      <c r="F15" s="4" t="s">
        <v>25</v>
      </c>
      <c r="G15" s="25">
        <v>2540000</v>
      </c>
      <c r="H15" s="6"/>
    </row>
    <row r="16" spans="2:8" x14ac:dyDescent="0.25">
      <c r="B16" s="5"/>
      <c r="C16" s="5"/>
      <c r="D16" s="5"/>
      <c r="E16" s="5"/>
      <c r="F16" s="4" t="s">
        <v>26</v>
      </c>
      <c r="G16" s="25">
        <v>1520000</v>
      </c>
      <c r="H16" s="6"/>
    </row>
    <row r="17" spans="2:8" x14ac:dyDescent="0.25">
      <c r="B17" s="5"/>
      <c r="C17" s="5"/>
      <c r="D17" s="5"/>
      <c r="E17" s="5"/>
      <c r="F17" s="4" t="s">
        <v>27</v>
      </c>
      <c r="G17" s="25">
        <v>27000000</v>
      </c>
      <c r="H17" s="6"/>
    </row>
    <row r="18" spans="2:8" x14ac:dyDescent="0.25">
      <c r="B18" s="5"/>
      <c r="C18" s="7"/>
      <c r="D18" s="5"/>
      <c r="E18" s="5"/>
      <c r="F18" s="4" t="s">
        <v>28</v>
      </c>
      <c r="G18" s="25">
        <v>35000000</v>
      </c>
      <c r="H18" s="6"/>
    </row>
    <row r="19" spans="2:8" x14ac:dyDescent="0.25">
      <c r="B19" s="5"/>
      <c r="C19" s="15"/>
      <c r="D19" s="5"/>
      <c r="E19" s="5"/>
      <c r="F19" s="4" t="s">
        <v>29</v>
      </c>
      <c r="G19" s="25">
        <v>450000</v>
      </c>
      <c r="H19" s="6"/>
    </row>
    <row r="20" spans="2:8" x14ac:dyDescent="0.25">
      <c r="B20" s="5"/>
      <c r="C20" s="5"/>
      <c r="D20" s="5"/>
      <c r="E20" s="5"/>
      <c r="F20" s="4" t="s">
        <v>30</v>
      </c>
      <c r="G20" s="25">
        <v>2650000</v>
      </c>
      <c r="H20" s="6"/>
    </row>
    <row r="21" spans="2:8" x14ac:dyDescent="0.25">
      <c r="F21" s="4" t="s">
        <v>31</v>
      </c>
      <c r="G21" s="25">
        <v>30690000</v>
      </c>
      <c r="H21" s="6"/>
    </row>
    <row r="22" spans="2:8" ht="15.75" thickBot="1" x14ac:dyDescent="0.3">
      <c r="F22" s="4" t="s">
        <v>32</v>
      </c>
      <c r="G22" s="25">
        <v>15000000</v>
      </c>
      <c r="H22" s="6"/>
    </row>
    <row r="23" spans="2:8" ht="15.75" thickBot="1" x14ac:dyDescent="0.3">
      <c r="B23" s="61" t="s">
        <v>43</v>
      </c>
      <c r="C23" s="62"/>
      <c r="D23" s="63"/>
      <c r="F23" s="4" t="s">
        <v>16</v>
      </c>
      <c r="G23" s="25">
        <v>135000000</v>
      </c>
      <c r="H23" s="6"/>
    </row>
    <row r="24" spans="2:8" x14ac:dyDescent="0.25">
      <c r="B24" s="4"/>
      <c r="C24" s="5"/>
      <c r="D24" s="6"/>
      <c r="F24" s="4" t="s">
        <v>0</v>
      </c>
      <c r="G24" s="25">
        <v>25000000</v>
      </c>
      <c r="H24" s="6"/>
    </row>
    <row r="25" spans="2:8" x14ac:dyDescent="0.25">
      <c r="B25" s="4" t="s">
        <v>61</v>
      </c>
      <c r="C25" s="40">
        <f>C7</f>
        <v>35000000</v>
      </c>
      <c r="D25" s="6"/>
      <c r="F25" s="4" t="s">
        <v>1</v>
      </c>
      <c r="G25" s="7">
        <v>0</v>
      </c>
      <c r="H25" s="6"/>
    </row>
    <row r="26" spans="2:8" x14ac:dyDescent="0.25">
      <c r="B26" s="4" t="s">
        <v>45</v>
      </c>
      <c r="C26" s="39">
        <f>IF(C39&gt;C25*3,C25*"3",C39)</f>
        <v>105000000</v>
      </c>
      <c r="D26" s="6"/>
      <c r="F26" s="4" t="s">
        <v>2</v>
      </c>
      <c r="G26" s="7">
        <v>0</v>
      </c>
      <c r="H26" s="6"/>
    </row>
    <row r="27" spans="2:8" x14ac:dyDescent="0.25">
      <c r="B27" s="4" t="s">
        <v>46</v>
      </c>
      <c r="C27" s="39">
        <f>C25+C26</f>
        <v>140000000</v>
      </c>
      <c r="D27" s="6"/>
      <c r="F27" s="4" t="s">
        <v>3</v>
      </c>
      <c r="G27" s="7">
        <v>0</v>
      </c>
      <c r="H27" s="6"/>
    </row>
    <row r="28" spans="2:8" x14ac:dyDescent="0.25">
      <c r="B28" s="4"/>
      <c r="C28" s="5"/>
      <c r="D28" s="6"/>
      <c r="F28" s="4" t="s">
        <v>4</v>
      </c>
      <c r="G28" s="7">
        <v>0</v>
      </c>
      <c r="H28" s="6"/>
    </row>
    <row r="29" spans="2:8" x14ac:dyDescent="0.25">
      <c r="B29" s="4"/>
      <c r="C29" s="5"/>
      <c r="D29" s="6"/>
      <c r="F29" s="4" t="s">
        <v>5</v>
      </c>
      <c r="G29" s="7">
        <v>0</v>
      </c>
      <c r="H29" s="6"/>
    </row>
    <row r="30" spans="2:8" x14ac:dyDescent="0.25">
      <c r="B30" s="4"/>
      <c r="C30" s="5"/>
      <c r="D30" s="6"/>
      <c r="F30" s="4" t="s">
        <v>6</v>
      </c>
      <c r="G30" s="7">
        <v>0</v>
      </c>
      <c r="H30" s="6"/>
    </row>
    <row r="31" spans="2:8" ht="15.75" thickBot="1" x14ac:dyDescent="0.3">
      <c r="B31" s="4"/>
      <c r="C31" s="5"/>
      <c r="D31" s="6"/>
      <c r="F31" s="4" t="s">
        <v>7</v>
      </c>
      <c r="G31" s="7">
        <v>0</v>
      </c>
      <c r="H31" s="6"/>
    </row>
    <row r="32" spans="2:8" ht="15.75" thickBot="1" x14ac:dyDescent="0.3">
      <c r="B32" s="16" t="s">
        <v>53</v>
      </c>
      <c r="C32" s="17" t="s">
        <v>54</v>
      </c>
      <c r="D32" s="6"/>
      <c r="F32" s="4" t="s">
        <v>8</v>
      </c>
      <c r="G32" s="7">
        <v>0</v>
      </c>
      <c r="H32" s="6"/>
    </row>
    <row r="33" spans="2:8" x14ac:dyDescent="0.25">
      <c r="B33" s="4" t="s">
        <v>47</v>
      </c>
      <c r="C33" s="25">
        <v>35000000</v>
      </c>
      <c r="D33" s="6"/>
      <c r="F33" s="4" t="s">
        <v>9</v>
      </c>
      <c r="G33" s="7">
        <v>0</v>
      </c>
      <c r="H33" s="6"/>
    </row>
    <row r="34" spans="2:8" x14ac:dyDescent="0.25">
      <c r="B34" s="4" t="s">
        <v>48</v>
      </c>
      <c r="C34" s="25">
        <v>25000000</v>
      </c>
      <c r="D34" s="6"/>
      <c r="F34" s="4" t="s">
        <v>10</v>
      </c>
      <c r="G34" s="7">
        <v>0</v>
      </c>
      <c r="H34" s="6"/>
    </row>
    <row r="35" spans="2:8" x14ac:dyDescent="0.25">
      <c r="B35" s="4" t="s">
        <v>49</v>
      </c>
      <c r="C35" s="25">
        <v>10000000</v>
      </c>
      <c r="D35" s="6"/>
      <c r="F35" s="4" t="s">
        <v>11</v>
      </c>
      <c r="G35" s="7">
        <v>0</v>
      </c>
      <c r="H35" s="6"/>
    </row>
    <row r="36" spans="2:8" x14ac:dyDescent="0.25">
      <c r="B36" s="4" t="s">
        <v>50</v>
      </c>
      <c r="C36" s="25">
        <v>20000000</v>
      </c>
      <c r="D36" s="6"/>
      <c r="F36" s="4" t="s">
        <v>12</v>
      </c>
      <c r="G36" s="7">
        <v>0</v>
      </c>
      <c r="H36" s="6"/>
    </row>
    <row r="37" spans="2:8" x14ac:dyDescent="0.25">
      <c r="B37" s="4" t="s">
        <v>51</v>
      </c>
      <c r="C37" s="25">
        <v>250000000</v>
      </c>
      <c r="D37" s="6"/>
      <c r="F37" s="4" t="s">
        <v>13</v>
      </c>
      <c r="G37" s="7">
        <v>0</v>
      </c>
      <c r="H37" s="6"/>
    </row>
    <row r="38" spans="2:8" x14ac:dyDescent="0.25">
      <c r="B38" s="4" t="s">
        <v>52</v>
      </c>
      <c r="C38" s="7"/>
      <c r="D38" s="6"/>
      <c r="F38" s="4" t="s">
        <v>14</v>
      </c>
      <c r="G38" s="7">
        <v>0</v>
      </c>
      <c r="H38" s="6" t="s">
        <v>24</v>
      </c>
    </row>
    <row r="39" spans="2:8" x14ac:dyDescent="0.25">
      <c r="B39" s="18" t="s">
        <v>37</v>
      </c>
      <c r="C39" s="41">
        <f>SUM(C33:C38)</f>
        <v>340000000</v>
      </c>
      <c r="D39" s="6"/>
      <c r="F39" s="22" t="s">
        <v>37</v>
      </c>
      <c r="G39" s="40">
        <f>SUM(G14:G38)</f>
        <v>299850000</v>
      </c>
      <c r="H39" s="6"/>
    </row>
    <row r="40" spans="2:8" ht="15.75" thickBot="1" x14ac:dyDescent="0.3">
      <c r="B40" s="8"/>
      <c r="C40" s="9"/>
      <c r="D40" s="10"/>
      <c r="F40" s="8"/>
      <c r="G40" s="9"/>
      <c r="H40" s="10"/>
    </row>
  </sheetData>
  <sheetProtection password="853E" sheet="1" objects="1" scenarios="1"/>
  <mergeCells count="5">
    <mergeCell ref="B3:D3"/>
    <mergeCell ref="F4:H4"/>
    <mergeCell ref="F5:H5"/>
    <mergeCell ref="F12:G12"/>
    <mergeCell ref="B23:D23"/>
  </mergeCells>
  <conditionalFormatting sqref="G9">
    <cfRule type="colorScale" priority="1">
      <colorScale>
        <cfvo type="num" val="0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Capacidad Económica</vt:lpstr>
      <vt:lpstr>PERSONA NATURAL</vt:lpstr>
      <vt:lpstr>PERSONA JURIDICA SIMPLE</vt:lpstr>
      <vt:lpstr>AVALES</vt:lpstr>
      <vt:lpstr>RES.N° 2469</vt:lpstr>
      <vt:lpstr>RES.N° 2469 Y AVALES</vt:lpstr>
      <vt:lpstr>RES.N° 5825</vt:lpstr>
      <vt:lpstr>RES. N° 5825 Y AVALES</vt:lpstr>
      <vt:lpstr>factor</vt:lpstr>
    </vt:vector>
  </TitlesOfParts>
  <Company>Ministerio de Vivienda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Valdebenito Villena</dc:creator>
  <cp:lastModifiedBy>Alejandro Valdebenito Villena</cp:lastModifiedBy>
  <dcterms:created xsi:type="dcterms:W3CDTF">2013-11-11T17:50:30Z</dcterms:created>
  <dcterms:modified xsi:type="dcterms:W3CDTF">2013-12-20T15:43:19Z</dcterms:modified>
</cp:coreProperties>
</file>